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896" windowHeight="1116" activeTab="1"/>
  </bookViews>
  <sheets>
    <sheet name="Sheet1" sheetId="1" r:id="rId1"/>
    <sheet name="Sheet2" sheetId="2" r:id="rId2"/>
    <sheet name="Sheet3" sheetId="3" r:id="rId3"/>
  </sheets>
  <definedNames>
    <definedName name="gain1">Sheet2!$W$6</definedName>
    <definedName name="gain10">Sheet2!$V$6</definedName>
    <definedName name="gain100">Sheet2!$O$6</definedName>
    <definedName name="gain1000">Sheet2!$H$6</definedName>
    <definedName name="gain15">Sheet2!$U$6</definedName>
    <definedName name="gain150">Sheet2!$N$6</definedName>
    <definedName name="gain1500">Sheet2!$G$6</definedName>
    <definedName name="gain20">Sheet2!$S$6</definedName>
    <definedName name="gain50">Sheet2!$Q$6</definedName>
    <definedName name="rone">Sheet1!$A$1</definedName>
    <definedName name="Rs">Sheet2!$C$3</definedName>
    <definedName name="Vomax">Sheet2!$C$1</definedName>
    <definedName name="Vomin">Sheet2!$C$2</definedName>
  </definedNames>
  <calcPr calcId="125725"/>
</workbook>
</file>

<file path=xl/calcChain.xml><?xml version="1.0" encoding="utf-8"?>
<calcChain xmlns="http://schemas.openxmlformats.org/spreadsheetml/2006/main">
  <c r="A38" i="2"/>
  <c r="A26" s="1"/>
  <c r="A39"/>
  <c r="A17" s="1"/>
  <c r="B25"/>
  <c r="N25" s="1"/>
  <c r="B34"/>
  <c r="U34" s="1"/>
  <c r="B16"/>
  <c r="T16" s="1"/>
  <c r="B7"/>
  <c r="U7" s="1"/>
  <c r="A40"/>
  <c r="A8" s="1"/>
  <c r="B16" i="1"/>
  <c r="B15"/>
  <c r="B14"/>
  <c r="B13"/>
  <c r="B12"/>
  <c r="B7"/>
  <c r="B6"/>
  <c r="B5"/>
  <c r="B4"/>
  <c r="N16" i="2" l="1"/>
  <c r="W16"/>
  <c r="W25"/>
  <c r="W34"/>
  <c r="W7"/>
  <c r="U16"/>
  <c r="O16"/>
  <c r="Q16"/>
  <c r="S16"/>
  <c r="H16"/>
  <c r="V16"/>
  <c r="O34"/>
  <c r="V7"/>
  <c r="P7"/>
  <c r="I7"/>
  <c r="F7"/>
  <c r="D7"/>
  <c r="L7"/>
  <c r="S34"/>
  <c r="H7"/>
  <c r="R16"/>
  <c r="M16"/>
  <c r="G16"/>
  <c r="E16"/>
  <c r="C16"/>
  <c r="K16"/>
  <c r="J16"/>
  <c r="R7"/>
  <c r="M7"/>
  <c r="G7"/>
  <c r="E7"/>
  <c r="C7"/>
  <c r="K7"/>
  <c r="J7"/>
  <c r="P16"/>
  <c r="I16"/>
  <c r="F16"/>
  <c r="D16"/>
  <c r="L16"/>
  <c r="T7"/>
  <c r="V34"/>
  <c r="Q34"/>
  <c r="R34"/>
  <c r="P34"/>
  <c r="M34"/>
  <c r="I34"/>
  <c r="G34"/>
  <c r="F34"/>
  <c r="E34"/>
  <c r="D34"/>
  <c r="C34"/>
  <c r="L34"/>
  <c r="K34"/>
  <c r="T34"/>
  <c r="J34"/>
  <c r="H34"/>
  <c r="N34"/>
  <c r="R25"/>
  <c r="P25"/>
  <c r="M25"/>
  <c r="I25"/>
  <c r="G25"/>
  <c r="F25"/>
  <c r="E25"/>
  <c r="D25"/>
  <c r="C25"/>
  <c r="L25"/>
  <c r="K25"/>
  <c r="T25"/>
  <c r="J25"/>
  <c r="B8"/>
  <c r="W8" s="1"/>
  <c r="A9"/>
  <c r="B26"/>
  <c r="W26" s="1"/>
  <c r="A27"/>
  <c r="A18"/>
  <c r="B17"/>
  <c r="W17" s="1"/>
  <c r="S25"/>
  <c r="O25"/>
  <c r="V25"/>
  <c r="Q25"/>
  <c r="H25"/>
  <c r="U25"/>
  <c r="O7"/>
  <c r="Q7"/>
  <c r="N7"/>
  <c r="S7"/>
  <c r="T26" l="1"/>
  <c r="J26"/>
  <c r="J8"/>
  <c r="T8"/>
  <c r="J17"/>
  <c r="T17"/>
  <c r="L17"/>
  <c r="K17"/>
  <c r="L26"/>
  <c r="K26"/>
  <c r="L8"/>
  <c r="K8"/>
  <c r="C8"/>
  <c r="D8"/>
  <c r="E8"/>
  <c r="F8"/>
  <c r="G8"/>
  <c r="I8"/>
  <c r="M8"/>
  <c r="P8"/>
  <c r="R8"/>
  <c r="C17"/>
  <c r="D17"/>
  <c r="E17"/>
  <c r="F17"/>
  <c r="G17"/>
  <c r="I17"/>
  <c r="M17"/>
  <c r="P17"/>
  <c r="R17"/>
  <c r="C26"/>
  <c r="D26"/>
  <c r="E26"/>
  <c r="F26"/>
  <c r="G26"/>
  <c r="I26"/>
  <c r="M26"/>
  <c r="P26"/>
  <c r="R26"/>
  <c r="B9"/>
  <c r="W9" s="1"/>
  <c r="A10"/>
  <c r="H26"/>
  <c r="N26"/>
  <c r="O26"/>
  <c r="U26"/>
  <c r="Q26"/>
  <c r="S26"/>
  <c r="V26"/>
  <c r="B27"/>
  <c r="W27" s="1"/>
  <c r="A28"/>
  <c r="O8"/>
  <c r="Q8"/>
  <c r="S8"/>
  <c r="V8"/>
  <c r="U8"/>
  <c r="H8"/>
  <c r="N8"/>
  <c r="O17"/>
  <c r="U17"/>
  <c r="N17"/>
  <c r="H17"/>
  <c r="B18"/>
  <c r="W18" s="1"/>
  <c r="A19"/>
  <c r="Q17"/>
  <c r="V17"/>
  <c r="S17"/>
  <c r="J27" l="1"/>
  <c r="T27"/>
  <c r="J9"/>
  <c r="T9"/>
  <c r="J18"/>
  <c r="T18"/>
  <c r="L9"/>
  <c r="K9"/>
  <c r="L18"/>
  <c r="K18"/>
  <c r="L27"/>
  <c r="K27"/>
  <c r="C18"/>
  <c r="D18"/>
  <c r="E18"/>
  <c r="F18"/>
  <c r="G18"/>
  <c r="I18"/>
  <c r="M18"/>
  <c r="P18"/>
  <c r="R18"/>
  <c r="E27"/>
  <c r="F27"/>
  <c r="G27"/>
  <c r="M27"/>
  <c r="R27"/>
  <c r="C27"/>
  <c r="P27"/>
  <c r="D27"/>
  <c r="I27"/>
  <c r="C9"/>
  <c r="D9"/>
  <c r="E9"/>
  <c r="F9"/>
  <c r="G9"/>
  <c r="I9"/>
  <c r="M9"/>
  <c r="P9"/>
  <c r="R9"/>
  <c r="U9"/>
  <c r="N9"/>
  <c r="O9"/>
  <c r="Q9"/>
  <c r="S9"/>
  <c r="V9"/>
  <c r="H9"/>
  <c r="A11"/>
  <c r="B10"/>
  <c r="W10" s="1"/>
  <c r="O27"/>
  <c r="N27"/>
  <c r="H27"/>
  <c r="S27"/>
  <c r="U27"/>
  <c r="V27"/>
  <c r="Q27"/>
  <c r="A29"/>
  <c r="B28"/>
  <c r="W28" s="1"/>
  <c r="N18"/>
  <c r="U18"/>
  <c r="O18"/>
  <c r="Q18"/>
  <c r="S18"/>
  <c r="V18"/>
  <c r="H18"/>
  <c r="A20"/>
  <c r="B19"/>
  <c r="W19" s="1"/>
  <c r="J28" l="1"/>
  <c r="T28"/>
  <c r="J19"/>
  <c r="T19"/>
  <c r="J10"/>
  <c r="T10"/>
  <c r="L19"/>
  <c r="K19"/>
  <c r="L10"/>
  <c r="K10"/>
  <c r="L28"/>
  <c r="K28"/>
  <c r="C19"/>
  <c r="E19"/>
  <c r="F19"/>
  <c r="I19"/>
  <c r="M19"/>
  <c r="R19"/>
  <c r="D19"/>
  <c r="G19"/>
  <c r="P19"/>
  <c r="C10"/>
  <c r="D10"/>
  <c r="E10"/>
  <c r="F10"/>
  <c r="G10"/>
  <c r="I10"/>
  <c r="M10"/>
  <c r="P10"/>
  <c r="R10"/>
  <c r="C28"/>
  <c r="D28"/>
  <c r="E28"/>
  <c r="F28"/>
  <c r="G28"/>
  <c r="I28"/>
  <c r="M28"/>
  <c r="P28"/>
  <c r="R28"/>
  <c r="N10"/>
  <c r="O10"/>
  <c r="Q10"/>
  <c r="S10"/>
  <c r="V10"/>
  <c r="H10"/>
  <c r="U10"/>
  <c r="A30"/>
  <c r="B29"/>
  <c r="W29" s="1"/>
  <c r="N28"/>
  <c r="U28"/>
  <c r="S28"/>
  <c r="O28"/>
  <c r="H28"/>
  <c r="V28"/>
  <c r="Q28"/>
  <c r="A12"/>
  <c r="B11"/>
  <c r="W11" s="1"/>
  <c r="V19"/>
  <c r="U19"/>
  <c r="S19"/>
  <c r="O19"/>
  <c r="H19"/>
  <c r="Q19"/>
  <c r="N19"/>
  <c r="A21"/>
  <c r="B20"/>
  <c r="W20" s="1"/>
  <c r="J20" l="1"/>
  <c r="T20"/>
  <c r="J29"/>
  <c r="T29"/>
  <c r="J11"/>
  <c r="T11"/>
  <c r="L11"/>
  <c r="K11"/>
  <c r="L20"/>
  <c r="K20"/>
  <c r="L29"/>
  <c r="K29"/>
  <c r="C20"/>
  <c r="D20"/>
  <c r="E20"/>
  <c r="F20"/>
  <c r="G20"/>
  <c r="I20"/>
  <c r="M20"/>
  <c r="P20"/>
  <c r="R20"/>
  <c r="C29"/>
  <c r="D29"/>
  <c r="E29"/>
  <c r="F29"/>
  <c r="G29"/>
  <c r="I29"/>
  <c r="M29"/>
  <c r="P29"/>
  <c r="R29"/>
  <c r="F11"/>
  <c r="P11"/>
  <c r="R11"/>
  <c r="C11"/>
  <c r="D11"/>
  <c r="M11"/>
  <c r="E11"/>
  <c r="G11"/>
  <c r="I11"/>
  <c r="H29"/>
  <c r="O29"/>
  <c r="Q29"/>
  <c r="S29"/>
  <c r="V29"/>
  <c r="U29"/>
  <c r="N29"/>
  <c r="A13"/>
  <c r="B12"/>
  <c r="W12" s="1"/>
  <c r="N11"/>
  <c r="V11"/>
  <c r="Q11"/>
  <c r="H11"/>
  <c r="S11"/>
  <c r="O11"/>
  <c r="U11"/>
  <c r="A31"/>
  <c r="B30"/>
  <c r="W30" s="1"/>
  <c r="O20"/>
  <c r="Q20"/>
  <c r="S20"/>
  <c r="V20"/>
  <c r="N20"/>
  <c r="U20"/>
  <c r="H20"/>
  <c r="A22"/>
  <c r="B21"/>
  <c r="W21" s="1"/>
  <c r="T21" l="1"/>
  <c r="J21"/>
  <c r="J12"/>
  <c r="T12"/>
  <c r="J30"/>
  <c r="T30"/>
  <c r="L30"/>
  <c r="K30"/>
  <c r="L21"/>
  <c r="K21"/>
  <c r="L12"/>
  <c r="K12"/>
  <c r="C21"/>
  <c r="D21"/>
  <c r="E21"/>
  <c r="F21"/>
  <c r="G21"/>
  <c r="I21"/>
  <c r="M21"/>
  <c r="P21"/>
  <c r="R21"/>
  <c r="C12"/>
  <c r="D12"/>
  <c r="E12"/>
  <c r="F12"/>
  <c r="G12"/>
  <c r="I12"/>
  <c r="M12"/>
  <c r="P12"/>
  <c r="R12"/>
  <c r="C30"/>
  <c r="D30"/>
  <c r="E30"/>
  <c r="F30"/>
  <c r="G30"/>
  <c r="I30"/>
  <c r="M30"/>
  <c r="P30"/>
  <c r="R30"/>
  <c r="N12"/>
  <c r="U12"/>
  <c r="H12"/>
  <c r="Q12"/>
  <c r="V12"/>
  <c r="O12"/>
  <c r="S12"/>
  <c r="A32"/>
  <c r="B31"/>
  <c r="W31" s="1"/>
  <c r="U30"/>
  <c r="N30"/>
  <c r="H30"/>
  <c r="O30"/>
  <c r="Q30"/>
  <c r="S30"/>
  <c r="V30"/>
  <c r="A14"/>
  <c r="B13"/>
  <c r="W13" s="1"/>
  <c r="A23"/>
  <c r="B22"/>
  <c r="W22" s="1"/>
  <c r="O21"/>
  <c r="N21"/>
  <c r="U21"/>
  <c r="H21"/>
  <c r="S21"/>
  <c r="V21"/>
  <c r="Q21"/>
  <c r="J22" l="1"/>
  <c r="T22"/>
  <c r="J31"/>
  <c r="T31"/>
  <c r="T13"/>
  <c r="J13"/>
  <c r="L13"/>
  <c r="K13"/>
  <c r="L22"/>
  <c r="K22"/>
  <c r="L31"/>
  <c r="K31"/>
  <c r="C22"/>
  <c r="D22"/>
  <c r="E22"/>
  <c r="F22"/>
  <c r="G22"/>
  <c r="I22"/>
  <c r="M22"/>
  <c r="P22"/>
  <c r="R22"/>
  <c r="F31"/>
  <c r="I31"/>
  <c r="M31"/>
  <c r="D31"/>
  <c r="E31"/>
  <c r="G31"/>
  <c r="R31"/>
  <c r="C31"/>
  <c r="P31"/>
  <c r="C13"/>
  <c r="D13"/>
  <c r="E13"/>
  <c r="F13"/>
  <c r="G13"/>
  <c r="I13"/>
  <c r="M13"/>
  <c r="P13"/>
  <c r="R13"/>
  <c r="O31"/>
  <c r="N31"/>
  <c r="H31"/>
  <c r="U31"/>
  <c r="V31"/>
  <c r="Q31"/>
  <c r="S31"/>
  <c r="A15"/>
  <c r="B15" s="1"/>
  <c r="W15" s="1"/>
  <c r="B14"/>
  <c r="W14" s="1"/>
  <c r="U13"/>
  <c r="H13"/>
  <c r="O13"/>
  <c r="Q13"/>
  <c r="S13"/>
  <c r="V13"/>
  <c r="N13"/>
  <c r="A33"/>
  <c r="B33" s="1"/>
  <c r="W33" s="1"/>
  <c r="B32"/>
  <c r="W32" s="1"/>
  <c r="A24"/>
  <c r="B24" s="1"/>
  <c r="W24" s="1"/>
  <c r="B23"/>
  <c r="W23" s="1"/>
  <c r="N22"/>
  <c r="U22"/>
  <c r="O22"/>
  <c r="Q22"/>
  <c r="S22"/>
  <c r="V22"/>
  <c r="H22"/>
  <c r="J23" l="1"/>
  <c r="T23"/>
  <c r="J14"/>
  <c r="T14"/>
  <c r="T33"/>
  <c r="J33"/>
  <c r="J32"/>
  <c r="T32"/>
  <c r="J24"/>
  <c r="T24"/>
  <c r="J15"/>
  <c r="T15"/>
  <c r="L33"/>
  <c r="K33"/>
  <c r="L32"/>
  <c r="K32"/>
  <c r="L24"/>
  <c r="K24"/>
  <c r="L15"/>
  <c r="K15"/>
  <c r="L23"/>
  <c r="K23"/>
  <c r="L14"/>
  <c r="K14"/>
  <c r="C24"/>
  <c r="D24"/>
  <c r="E24"/>
  <c r="F24"/>
  <c r="G24"/>
  <c r="I24"/>
  <c r="M24"/>
  <c r="P24"/>
  <c r="R24"/>
  <c r="D15"/>
  <c r="E15"/>
  <c r="F15"/>
  <c r="G15"/>
  <c r="I15"/>
  <c r="M15"/>
  <c r="P15"/>
  <c r="C15"/>
  <c r="R15"/>
  <c r="C23"/>
  <c r="I23"/>
  <c r="P23"/>
  <c r="R23"/>
  <c r="D23"/>
  <c r="G23"/>
  <c r="E23"/>
  <c r="F23"/>
  <c r="M23"/>
  <c r="C14"/>
  <c r="D14"/>
  <c r="E14"/>
  <c r="F14"/>
  <c r="G14"/>
  <c r="I14"/>
  <c r="M14"/>
  <c r="P14"/>
  <c r="R14"/>
  <c r="C33"/>
  <c r="D33"/>
  <c r="E33"/>
  <c r="F33"/>
  <c r="G33"/>
  <c r="I33"/>
  <c r="M33"/>
  <c r="P33"/>
  <c r="R33"/>
  <c r="C32"/>
  <c r="D32"/>
  <c r="E32"/>
  <c r="F32"/>
  <c r="G32"/>
  <c r="I32"/>
  <c r="M32"/>
  <c r="P32"/>
  <c r="R32"/>
  <c r="N14"/>
  <c r="O14"/>
  <c r="Q14"/>
  <c r="S14"/>
  <c r="V14"/>
  <c r="H14"/>
  <c r="U14"/>
  <c r="N33"/>
  <c r="U33"/>
  <c r="O33"/>
  <c r="Q33"/>
  <c r="S33"/>
  <c r="V33"/>
  <c r="H33"/>
  <c r="N32"/>
  <c r="V32"/>
  <c r="Q32"/>
  <c r="U32"/>
  <c r="S32"/>
  <c r="O32"/>
  <c r="H32"/>
  <c r="N15"/>
  <c r="V15"/>
  <c r="Q15"/>
  <c r="H15"/>
  <c r="S15"/>
  <c r="O15"/>
  <c r="U15"/>
  <c r="N24"/>
  <c r="H24"/>
  <c r="O24"/>
  <c r="Q24"/>
  <c r="S24"/>
  <c r="V24"/>
  <c r="U24"/>
  <c r="O23"/>
  <c r="U23"/>
  <c r="H23"/>
  <c r="N23"/>
  <c r="S23"/>
  <c r="V23"/>
  <c r="Q23"/>
</calcChain>
</file>

<file path=xl/sharedStrings.xml><?xml version="1.0" encoding="utf-8"?>
<sst xmlns="http://schemas.openxmlformats.org/spreadsheetml/2006/main" count="9" uniqueCount="6">
  <si>
    <t>Gain</t>
  </si>
  <si>
    <t>R2</t>
  </si>
  <si>
    <t>Rs</t>
  </si>
  <si>
    <t>Vomax</t>
  </si>
  <si>
    <t>Vomin</t>
  </si>
  <si>
    <t>Load Current</t>
  </si>
</sst>
</file>

<file path=xl/styles.xml><?xml version="1.0" encoding="utf-8"?>
<styleSheet xmlns="http://schemas.openxmlformats.org/spreadsheetml/2006/main">
  <numFmts count="1">
    <numFmt numFmtId="164" formatCode="0.00000000000000E+00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1" fontId="0" fillId="0" borderId="0" xfId="0" applyNumberFormat="1"/>
    <xf numFmtId="11" fontId="0" fillId="0" borderId="0" xfId="0" applyNumberFormat="1" applyBorder="1"/>
    <xf numFmtId="0" fontId="0" fillId="0" borderId="0" xfId="0" applyFill="1"/>
    <xf numFmtId="11" fontId="0" fillId="0" borderId="1" xfId="0" applyNumberFormat="1" applyBorder="1"/>
    <xf numFmtId="11" fontId="0" fillId="0" borderId="2" xfId="0" applyNumberFormat="1" applyBorder="1"/>
    <xf numFmtId="11" fontId="0" fillId="0" borderId="3" xfId="0" applyNumberFormat="1" applyBorder="1"/>
    <xf numFmtId="11" fontId="0" fillId="0" borderId="4" xfId="0" applyNumberFormat="1" applyBorder="1"/>
    <xf numFmtId="11" fontId="0" fillId="0" borderId="5" xfId="0" applyNumberFormat="1" applyBorder="1"/>
    <xf numFmtId="164" fontId="0" fillId="0" borderId="0" xfId="0" applyNumberFormat="1"/>
    <xf numFmtId="0" fontId="0" fillId="0" borderId="6" xfId="0" applyBorder="1"/>
    <xf numFmtId="0" fontId="0" fillId="2" borderId="6" xfId="0" applyFill="1" applyBorder="1"/>
    <xf numFmtId="0" fontId="0" fillId="0" borderId="6" xfId="0" applyBorder="1" applyAlignment="1">
      <alignment horizontal="center"/>
    </xf>
    <xf numFmtId="11" fontId="0" fillId="3" borderId="6" xfId="0" applyNumberFormat="1" applyFill="1" applyBorder="1"/>
    <xf numFmtId="11" fontId="0" fillId="4" borderId="6" xfId="0" applyNumberFormat="1" applyFill="1" applyBorder="1"/>
    <xf numFmtId="0" fontId="0" fillId="5" borderId="6" xfId="0" applyFill="1" applyBorder="1"/>
    <xf numFmtId="11" fontId="0" fillId="5" borderId="6" xfId="0" applyNumberFormat="1" applyFill="1" applyBorder="1"/>
    <xf numFmtId="0" fontId="0" fillId="0" borderId="6" xfId="0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7"/>
          <c:order val="0"/>
          <c:tx>
            <c:v>Gain1</c:v>
          </c:tx>
          <c:marker>
            <c:symbol val="none"/>
          </c:marker>
          <c:xVal>
            <c:numRef>
              <c:f>Sheet2!$B$47:$B$107</c:f>
              <c:numCache>
                <c:formatCode>General</c:formatCode>
                <c:ptCount val="61"/>
              </c:numCache>
            </c:numRef>
          </c:xVal>
          <c:yVal>
            <c:numRef>
              <c:f>Sheet2!$W$47:$W$107</c:f>
              <c:numCache>
                <c:formatCode>0.00E+00</c:formatCode>
                <c:ptCount val="61"/>
              </c:numCache>
            </c:numRef>
          </c:yVal>
          <c:smooth val="1"/>
        </c:ser>
        <c:ser>
          <c:idx val="0"/>
          <c:order val="1"/>
          <c:tx>
            <c:v>Gain10</c:v>
          </c:tx>
          <c:marker>
            <c:symbol val="none"/>
          </c:marker>
          <c:xVal>
            <c:numRef>
              <c:f>Sheet2!$B$11:$B$107</c:f>
              <c:numCache>
                <c:formatCode>0.00E+00</c:formatCode>
                <c:ptCount val="97"/>
                <c:pt idx="0">
                  <c:v>5.000230340218637E-5</c:v>
                </c:pt>
                <c:pt idx="1">
                  <c:v>6.0002303135352004E-5</c:v>
                </c:pt>
                <c:pt idx="2">
                  <c:v>7.0002072615322391E-5</c:v>
                </c:pt>
                <c:pt idx="3">
                  <c:v>8.0001611852700594E-5</c:v>
                </c:pt>
                <c:pt idx="4">
                  <c:v>9.0000920858088952E-5</c:v>
                </c:pt>
                <c:pt idx="5">
                  <c:v>9.9999999641896226E-5</c:v>
                </c:pt>
                <c:pt idx="6">
                  <c:v>2.0009215268457876E-4</c:v>
                </c:pt>
                <c:pt idx="7">
                  <c:v>3.0016124273397508E-4</c:v>
                </c:pt>
                <c:pt idx="8">
                  <c:v>4.0020728041587571E-4</c:v>
                </c:pt>
                <c:pt idx="9">
                  <c:v>5.0023027634872965E-4</c:v>
                </c:pt>
                <c:pt idx="10">
                  <c:v>6.0023024114365072E-4</c:v>
                </c:pt>
                <c:pt idx="11">
                  <c:v>7.0020718540442478E-4</c:v>
                </c:pt>
                <c:pt idx="12">
                  <c:v>8.0016111972751596E-4</c:v>
                </c:pt>
                <c:pt idx="13">
                  <c:v>9.0009205470207383E-4</c:v>
                </c:pt>
                <c:pt idx="14" formatCode="General">
                  <c:v>1.0000000009100362E-3</c:v>
                </c:pt>
                <c:pt idx="15">
                  <c:v>2.0092599596134037E-3</c:v>
                </c:pt>
                <c:pt idx="16">
                  <c:v>3.0161799289654726E-3</c:v>
                </c:pt>
                <c:pt idx="17">
                  <c:v>4.0207707344958729E-3</c:v>
                </c:pt>
                <c:pt idx="18">
                  <c:v>5.023043126784095E-3</c:v>
                </c:pt>
                <c:pt idx="19">
                  <c:v>6.0230077821497828E-3</c:v>
                </c:pt>
                <c:pt idx="20">
                  <c:v>7.0206753033350998E-3</c:v>
                </c:pt>
                <c:pt idx="21">
                  <c:v>8.0160562201792695E-3</c:v>
                </c:pt>
                <c:pt idx="22">
                  <c:v>9.0091609902854114E-3</c:v>
                </c:pt>
                <c:pt idx="23" formatCode="General">
                  <c:v>9.9999999996799559E-3</c:v>
                </c:pt>
              </c:numCache>
            </c:numRef>
          </c:xVal>
          <c:yVal>
            <c:numRef>
              <c:f>Sheet2!$V$11:$V$107</c:f>
              <c:numCache>
                <c:formatCode>0.00E+00</c:formatCode>
                <c:ptCount val="97"/>
                <c:pt idx="0">
                  <c:v>1.2500575850546591E-2</c:v>
                </c:pt>
                <c:pt idx="1">
                  <c:v>1.5000575783838E-2</c:v>
                </c:pt>
                <c:pt idx="2">
                  <c:v>1.7500518153830597E-2</c:v>
                </c:pt>
                <c:pt idx="3">
                  <c:v>2.0000402963175151E-2</c:v>
                </c:pt>
                <c:pt idx="4">
                  <c:v>2.250023021452224E-2</c:v>
                </c:pt>
                <c:pt idx="5">
                  <c:v>2.4999999910474059E-2</c:v>
                </c:pt>
                <c:pt idx="6">
                  <c:v>5.0023038171144694E-2</c:v>
                </c:pt>
                <c:pt idx="7">
                  <c:v>7.5040310683493774E-2</c:v>
                </c:pt>
                <c:pt idx="8">
                  <c:v>0.10005182010396893</c:v>
                </c:pt>
                <c:pt idx="9">
                  <c:v>0.12505756908718241</c:v>
                </c:pt>
                <c:pt idx="10">
                  <c:v>0.15005756028591269</c:v>
                </c:pt>
                <c:pt idx="11">
                  <c:v>0.17505179635110618</c:v>
                </c:pt>
                <c:pt idx="12">
                  <c:v>0.20004027993187901</c:v>
                </c:pt>
                <c:pt idx="13">
                  <c:v>0.22502301367551847</c:v>
                </c:pt>
                <c:pt idx="14">
                  <c:v>0.25000000022750901</c:v>
                </c:pt>
                <c:pt idx="15">
                  <c:v>0.50231498990335088</c:v>
                </c:pt>
                <c:pt idx="16">
                  <c:v>0.75404498224136818</c:v>
                </c:pt>
                <c:pt idx="17">
                  <c:v>1.0051926836239682</c:v>
                </c:pt>
                <c:pt idx="18">
                  <c:v>1.2557607816960237</c:v>
                </c:pt>
                <c:pt idx="19">
                  <c:v>1.5057519455374457</c:v>
                </c:pt>
                <c:pt idx="20">
                  <c:v>1.755168825833775</c:v>
                </c:pt>
                <c:pt idx="21">
                  <c:v>2.0040140550448173</c:v>
                </c:pt>
                <c:pt idx="22">
                  <c:v>2.2522902475713531</c:v>
                </c:pt>
                <c:pt idx="23">
                  <c:v>2.4999999999199889</c:v>
                </c:pt>
              </c:numCache>
            </c:numRef>
          </c:yVal>
          <c:smooth val="1"/>
        </c:ser>
        <c:ser>
          <c:idx val="1"/>
          <c:order val="2"/>
          <c:tx>
            <c:v>Gain100</c:v>
          </c:tx>
          <c:marker>
            <c:symbol val="none"/>
          </c:marker>
          <c:xVal>
            <c:numRef>
              <c:f>Sheet2!$B$8:$B$26</c:f>
              <c:numCache>
                <c:formatCode>0.00E+00</c:formatCode>
                <c:ptCount val="19"/>
                <c:pt idx="0">
                  <c:v>2.0000922577476378E-5</c:v>
                </c:pt>
                <c:pt idx="1">
                  <c:v>3.0001613133853452E-5</c:v>
                </c:pt>
                <c:pt idx="2">
                  <c:v>4.0002073405221694E-5</c:v>
                </c:pt>
                <c:pt idx="3">
                  <c:v>5.000230340218637E-5</c:v>
                </c:pt>
                <c:pt idx="4">
                  <c:v>6.0002303135352004E-5</c:v>
                </c:pt>
                <c:pt idx="5">
                  <c:v>7.0002072615322391E-5</c:v>
                </c:pt>
                <c:pt idx="6">
                  <c:v>8.0001611852700594E-5</c:v>
                </c:pt>
                <c:pt idx="7">
                  <c:v>9.0000920858088952E-5</c:v>
                </c:pt>
                <c:pt idx="8">
                  <c:v>9.9999999641896226E-5</c:v>
                </c:pt>
                <c:pt idx="9">
                  <c:v>2.0009215268457876E-4</c:v>
                </c:pt>
                <c:pt idx="10">
                  <c:v>3.0016124273397508E-4</c:v>
                </c:pt>
                <c:pt idx="11">
                  <c:v>4.0020728041587571E-4</c:v>
                </c:pt>
                <c:pt idx="12">
                  <c:v>5.0023027634872965E-4</c:v>
                </c:pt>
                <c:pt idx="13">
                  <c:v>6.0023024114365072E-4</c:v>
                </c:pt>
                <c:pt idx="14">
                  <c:v>7.0020718540442478E-4</c:v>
                </c:pt>
                <c:pt idx="15">
                  <c:v>8.0016111972751596E-4</c:v>
                </c:pt>
                <c:pt idx="16">
                  <c:v>9.0009205470207383E-4</c:v>
                </c:pt>
                <c:pt idx="17" formatCode="General">
                  <c:v>1.0000000009100362E-3</c:v>
                </c:pt>
                <c:pt idx="18">
                  <c:v>2.0092599596134037E-3</c:v>
                </c:pt>
              </c:numCache>
            </c:numRef>
          </c:xVal>
          <c:yVal>
            <c:numRef>
              <c:f>Sheet2!$O$8:$O$26</c:f>
              <c:numCache>
                <c:formatCode>0.00E+00</c:formatCode>
                <c:ptCount val="19"/>
                <c:pt idx="0">
                  <c:v>5.0002306443690941E-2</c:v>
                </c:pt>
                <c:pt idx="1">
                  <c:v>7.5004032834633638E-2</c:v>
                </c:pt>
                <c:pt idx="2">
                  <c:v>0.10000518351305422</c:v>
                </c:pt>
                <c:pt idx="3">
                  <c:v>0.12500575850546591</c:v>
                </c:pt>
                <c:pt idx="4">
                  <c:v>0.15000575783837999</c:v>
                </c:pt>
                <c:pt idx="5">
                  <c:v>0.17500518153830597</c:v>
                </c:pt>
                <c:pt idx="6">
                  <c:v>0.20000402963175151</c:v>
                </c:pt>
                <c:pt idx="7">
                  <c:v>0.2250023021452224</c:v>
                </c:pt>
                <c:pt idx="8">
                  <c:v>0.24999999910474058</c:v>
                </c:pt>
                <c:pt idx="9">
                  <c:v>0.50023038171144696</c:v>
                </c:pt>
                <c:pt idx="10">
                  <c:v>0.75040310683493772</c:v>
                </c:pt>
                <c:pt idx="11">
                  <c:v>1.0005182010396894</c:v>
                </c:pt>
                <c:pt idx="12">
                  <c:v>1.2505756908718242</c:v>
                </c:pt>
                <c:pt idx="13">
                  <c:v>1.5005756028591268</c:v>
                </c:pt>
                <c:pt idx="14">
                  <c:v>1.7505179635110619</c:v>
                </c:pt>
                <c:pt idx="15">
                  <c:v>2.0004027993187901</c:v>
                </c:pt>
                <c:pt idx="16">
                  <c:v>2.2502301367551847</c:v>
                </c:pt>
                <c:pt idx="17">
                  <c:v>2.5000000022750903</c:v>
                </c:pt>
                <c:pt idx="18">
                  <c:v>5.0231498990335091</c:v>
                </c:pt>
              </c:numCache>
            </c:numRef>
          </c:yVal>
          <c:smooth val="1"/>
        </c:ser>
        <c:ser>
          <c:idx val="2"/>
          <c:order val="3"/>
          <c:tx>
            <c:v>Gain1000</c:v>
          </c:tx>
          <c:marker>
            <c:symbol val="none"/>
          </c:marker>
          <c:xVal>
            <c:numRef>
              <c:f>Sheet2!$B$7:$B$8</c:f>
              <c:numCache>
                <c:formatCode>0.00E+00</c:formatCode>
                <c:ptCount val="2"/>
                <c:pt idx="0">
                  <c:v>1.0000001725484482E-5</c:v>
                </c:pt>
                <c:pt idx="1">
                  <c:v>2.0000922577476378E-5</c:v>
                </c:pt>
              </c:numCache>
            </c:numRef>
          </c:xVal>
          <c:yVal>
            <c:numRef>
              <c:f>Sheet2!$H$7:$H$8</c:f>
              <c:numCache>
                <c:formatCode>0.00E+00</c:formatCode>
                <c:ptCount val="2"/>
                <c:pt idx="0">
                  <c:v>0.25000004313711205</c:v>
                </c:pt>
                <c:pt idx="1">
                  <c:v>0.50002306443690947</c:v>
                </c:pt>
              </c:numCache>
            </c:numRef>
          </c:yVal>
          <c:smooth val="1"/>
        </c:ser>
        <c:axId val="145509760"/>
        <c:axId val="145515648"/>
      </c:scatterChart>
      <c:valAx>
        <c:axId val="145509760"/>
        <c:scaling>
          <c:logBase val="10"/>
          <c:orientation val="minMax"/>
        </c:scaling>
        <c:axPos val="b"/>
        <c:majorGridlines/>
        <c:minorGridlines/>
        <c:numFmt formatCode="General" sourceLinked="1"/>
        <c:tickLblPos val="nextTo"/>
        <c:crossAx val="145515648"/>
        <c:crosses val="autoZero"/>
        <c:crossBetween val="midCat"/>
      </c:valAx>
      <c:valAx>
        <c:axId val="145515648"/>
        <c:scaling>
          <c:orientation val="minMax"/>
        </c:scaling>
        <c:axPos val="l"/>
        <c:majorGridlines/>
        <c:numFmt formatCode="#,##0.00" sourceLinked="0"/>
        <c:tickLblPos val="nextTo"/>
        <c:crossAx val="1455097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373380</xdr:colOff>
      <xdr:row>3</xdr:row>
      <xdr:rowOff>114300</xdr:rowOff>
    </xdr:from>
    <xdr:to>
      <xdr:col>12</xdr:col>
      <xdr:colOff>45720</xdr:colOff>
      <xdr:row>27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workbookViewId="0"/>
  </sheetViews>
  <sheetFormatPr defaultRowHeight="14.4"/>
  <cols>
    <col min="1" max="1" width="13.33203125" customWidth="1"/>
  </cols>
  <sheetData>
    <row r="1" spans="1:2">
      <c r="A1">
        <v>20000</v>
      </c>
    </row>
    <row r="3" spans="1:2">
      <c r="A3" t="s">
        <v>0</v>
      </c>
      <c r="B3" t="s">
        <v>1</v>
      </c>
    </row>
    <row r="4" spans="1:2">
      <c r="A4">
        <v>1</v>
      </c>
      <c r="B4">
        <f>A4/2*rone</f>
        <v>10000</v>
      </c>
    </row>
    <row r="5" spans="1:2">
      <c r="A5">
        <v>10</v>
      </c>
      <c r="B5">
        <f>A5/2*rone</f>
        <v>100000</v>
      </c>
    </row>
    <row r="6" spans="1:2">
      <c r="A6">
        <v>100</v>
      </c>
      <c r="B6">
        <f>A6/2*rone</f>
        <v>1000000</v>
      </c>
    </row>
    <row r="7" spans="1:2">
      <c r="A7">
        <v>1000</v>
      </c>
      <c r="B7">
        <f>A7/2*rone</f>
        <v>10000000</v>
      </c>
    </row>
    <row r="11" spans="1:2">
      <c r="A11" t="s">
        <v>1</v>
      </c>
      <c r="B11" t="s">
        <v>0</v>
      </c>
    </row>
    <row r="12" spans="1:2">
      <c r="A12">
        <v>400000</v>
      </c>
      <c r="B12">
        <f>2*(A12/rone)</f>
        <v>40</v>
      </c>
    </row>
    <row r="13" spans="1:2">
      <c r="A13">
        <v>500000</v>
      </c>
      <c r="B13">
        <f>2*(A13/rone)</f>
        <v>50</v>
      </c>
    </row>
    <row r="14" spans="1:2">
      <c r="A14">
        <v>1000000</v>
      </c>
      <c r="B14">
        <f>2*(A14/rone)</f>
        <v>100</v>
      </c>
    </row>
    <row r="15" spans="1:2">
      <c r="A15">
        <v>5000000</v>
      </c>
      <c r="B15">
        <f>2*(A15/rone)</f>
        <v>500</v>
      </c>
    </row>
    <row r="16" spans="1:2">
      <c r="A16">
        <v>10000000</v>
      </c>
      <c r="B16">
        <f>2*(A16/rone)</f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07"/>
  <sheetViews>
    <sheetView tabSelected="1" topLeftCell="B1" zoomScale="54" zoomScaleNormal="54" workbookViewId="0">
      <selection activeCell="B4" sqref="B4"/>
    </sheetView>
  </sheetViews>
  <sheetFormatPr defaultRowHeight="14.4"/>
  <cols>
    <col min="1" max="1" width="25.77734375" hidden="1" customWidth="1"/>
    <col min="2" max="2" width="15.77734375" customWidth="1"/>
    <col min="3" max="3" width="11.88671875" customWidth="1"/>
    <col min="4" max="4" width="12.5546875" customWidth="1"/>
    <col min="5" max="8" width="10.44140625" bestFit="1" customWidth="1"/>
    <col min="9" max="9" width="10.88671875" customWidth="1"/>
    <col min="10" max="11" width="11.44140625" customWidth="1"/>
    <col min="12" max="12" width="11.88671875" customWidth="1"/>
    <col min="13" max="13" width="11.6640625" customWidth="1"/>
    <col min="14" max="14" width="11.33203125" customWidth="1"/>
    <col min="15" max="15" width="10.44140625" bestFit="1" customWidth="1"/>
    <col min="16" max="16" width="11.6640625" customWidth="1"/>
    <col min="17" max="17" width="10.44140625" bestFit="1" customWidth="1"/>
    <col min="18" max="18" width="11.44140625" customWidth="1"/>
    <col min="19" max="19" width="10.44140625" bestFit="1" customWidth="1"/>
    <col min="20" max="20" width="11.109375" customWidth="1"/>
    <col min="21" max="21" width="11.88671875" customWidth="1"/>
    <col min="22" max="22" width="10.44140625" bestFit="1" customWidth="1"/>
    <col min="23" max="23" width="10.21875" bestFit="1" customWidth="1"/>
  </cols>
  <sheetData>
    <row r="1" spans="1:23">
      <c r="B1" t="s">
        <v>3</v>
      </c>
      <c r="C1">
        <v>4.9000000000000004</v>
      </c>
      <c r="P1" s="1"/>
      <c r="R1" s="1"/>
    </row>
    <row r="2" spans="1:23">
      <c r="B2" t="s">
        <v>4</v>
      </c>
      <c r="C2">
        <v>0.1</v>
      </c>
    </row>
    <row r="3" spans="1:23">
      <c r="B3" t="s">
        <v>2</v>
      </c>
      <c r="C3">
        <v>25</v>
      </c>
    </row>
    <row r="5" spans="1:23">
      <c r="C5" s="17" t="s">
        <v>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>
      <c r="B6" s="12" t="s">
        <v>5</v>
      </c>
      <c r="C6" s="10">
        <v>10000</v>
      </c>
      <c r="D6" s="10">
        <v>5000</v>
      </c>
      <c r="E6" s="10">
        <v>2000</v>
      </c>
      <c r="F6" s="10">
        <v>1500</v>
      </c>
      <c r="G6" s="10">
        <v>1250</v>
      </c>
      <c r="H6" s="10">
        <v>1000</v>
      </c>
      <c r="I6" s="10">
        <v>500</v>
      </c>
      <c r="J6" s="11">
        <v>400</v>
      </c>
      <c r="K6" s="10">
        <v>350</v>
      </c>
      <c r="L6" s="10">
        <v>300</v>
      </c>
      <c r="M6" s="10">
        <v>250</v>
      </c>
      <c r="N6" s="10">
        <v>150</v>
      </c>
      <c r="O6" s="10">
        <v>100</v>
      </c>
      <c r="P6" s="10">
        <v>75</v>
      </c>
      <c r="Q6" s="10">
        <v>50</v>
      </c>
      <c r="R6" s="10">
        <v>25</v>
      </c>
      <c r="S6" s="10">
        <v>20</v>
      </c>
      <c r="T6" s="11">
        <v>19.600000000000001</v>
      </c>
      <c r="U6" s="10">
        <v>15</v>
      </c>
      <c r="V6" s="10">
        <v>10</v>
      </c>
      <c r="W6" s="10">
        <v>1</v>
      </c>
    </row>
    <row r="7" spans="1:23">
      <c r="A7">
        <v>1.00002302612</v>
      </c>
      <c r="B7" s="13">
        <f>LOG(A7)</f>
        <v>1.0000001725484482E-5</v>
      </c>
      <c r="C7" s="1">
        <f t="shared" ref="C7:C34" si="0">B7*Rs*10000</f>
        <v>2.5000004313711206</v>
      </c>
      <c r="D7" s="1">
        <f t="shared" ref="D7:D34" si="1">B7*Rs*5000</f>
        <v>1.2500002156855603</v>
      </c>
      <c r="E7" s="1">
        <f t="shared" ref="E7:E34" si="2">B7*Rs*2000</f>
        <v>0.5000000862742241</v>
      </c>
      <c r="F7" s="1">
        <f t="shared" ref="F7:F34" si="3">B7*Rs*1500</f>
        <v>0.3750000647056681</v>
      </c>
      <c r="G7" s="1">
        <f t="shared" ref="G7:G34" si="4">B7*Rs*1250</f>
        <v>0.31250005392139008</v>
      </c>
      <c r="H7" s="2">
        <f t="shared" ref="H7:H34" si="5">B7*Rs*gain1000</f>
        <v>0.25000004313711205</v>
      </c>
      <c r="I7" s="1">
        <f t="shared" ref="I7:I34" si="6">B7*Rs*500</f>
        <v>0.12500002156855602</v>
      </c>
      <c r="J7" s="7">
        <f t="shared" ref="J7:J34" si="7">B7*Rs*400</f>
        <v>0.10000001725484482</v>
      </c>
      <c r="K7" s="1">
        <f t="shared" ref="K7:K34" si="8">B7*Rs*350</f>
        <v>8.7500015097989214E-2</v>
      </c>
      <c r="L7" s="1">
        <f t="shared" ref="L7:L34" si="9">B7*Rs*300</f>
        <v>7.500001294113362E-2</v>
      </c>
      <c r="M7" s="1">
        <f t="shared" ref="M7:M34" si="10">B7*Rs*250</f>
        <v>6.2500010784278012E-2</v>
      </c>
      <c r="N7" s="1">
        <f t="shared" ref="N7:N34" si="11">B7*Rs*gain150</f>
        <v>3.750000647056681E-2</v>
      </c>
      <c r="O7" s="1">
        <f t="shared" ref="O7:O34" si="12">B7*Rs*gain100</f>
        <v>2.5000004313711206E-2</v>
      </c>
      <c r="P7" s="1">
        <f t="shared" ref="P7:P34" si="13">B7*Rs*75</f>
        <v>1.8750003235283405E-2</v>
      </c>
      <c r="Q7" s="1">
        <f t="shared" ref="Q7:Q34" si="14">B7*Rs*gain50</f>
        <v>1.2500002156855603E-2</v>
      </c>
      <c r="R7" s="1">
        <f t="shared" ref="R7:R34" si="15">B7*Rs*25</f>
        <v>6.2500010784278014E-3</v>
      </c>
      <c r="S7" s="1">
        <f t="shared" ref="S7:S34" si="16">B7*Rs*gain20</f>
        <v>5.0000008627422415E-3</v>
      </c>
      <c r="T7" s="1">
        <f t="shared" ref="T7:T34" si="17">B7*Rs*19.6</f>
        <v>4.9000008454873969E-3</v>
      </c>
      <c r="U7" s="1">
        <f t="shared" ref="U7:U34" si="18">B7*Rs*gain15</f>
        <v>3.7500006470566807E-3</v>
      </c>
      <c r="V7" s="1">
        <f t="shared" ref="V7:V34" si="19">B7*Rs*gain10</f>
        <v>2.5000004313711207E-3</v>
      </c>
      <c r="W7" s="1">
        <f t="shared" ref="W7:W34" si="20">B7*Rs*gain1</f>
        <v>2.5000004313711205E-4</v>
      </c>
    </row>
    <row r="8" spans="1:23">
      <c r="A8">
        <f t="shared" ref="A8:A15" si="21">A7+$A$40</f>
        <v>1.0000460548866668</v>
      </c>
      <c r="B8" s="13">
        <f t="shared" ref="B8:B24" si="22">LOG(A8)</f>
        <v>2.0000922577476378E-5</v>
      </c>
      <c r="C8" s="1">
        <f t="shared" si="0"/>
        <v>5.0002306443690943</v>
      </c>
      <c r="D8" s="1">
        <f t="shared" si="1"/>
        <v>2.5001153221845471</v>
      </c>
      <c r="E8" s="1">
        <f t="shared" si="2"/>
        <v>1.0000461288738189</v>
      </c>
      <c r="F8" s="1">
        <f t="shared" si="3"/>
        <v>0.75003459665536409</v>
      </c>
      <c r="G8" s="1">
        <f t="shared" si="4"/>
        <v>0.62502883054613678</v>
      </c>
      <c r="H8" s="2">
        <f t="shared" si="5"/>
        <v>0.50002306443690947</v>
      </c>
      <c r="I8" s="1">
        <f t="shared" si="6"/>
        <v>0.25001153221845474</v>
      </c>
      <c r="J8" s="7">
        <f t="shared" si="7"/>
        <v>0.20000922577476377</v>
      </c>
      <c r="K8" s="1">
        <f t="shared" si="8"/>
        <v>0.17500807255291828</v>
      </c>
      <c r="L8" s="1">
        <f t="shared" si="9"/>
        <v>0.15000691933107282</v>
      </c>
      <c r="M8" s="1">
        <f t="shared" si="10"/>
        <v>0.12500576610922737</v>
      </c>
      <c r="N8" s="1">
        <f t="shared" si="11"/>
        <v>7.5003459665536412E-2</v>
      </c>
      <c r="O8" s="2">
        <f t="shared" si="12"/>
        <v>5.0002306443690941E-2</v>
      </c>
      <c r="P8" s="1">
        <f t="shared" si="13"/>
        <v>3.7501729832768206E-2</v>
      </c>
      <c r="Q8" s="1">
        <f t="shared" si="14"/>
        <v>2.5001153221845471E-2</v>
      </c>
      <c r="R8" s="1">
        <f t="shared" si="15"/>
        <v>1.2500576610922735E-2</v>
      </c>
      <c r="S8" s="1">
        <f t="shared" si="16"/>
        <v>1.0000461288738188E-2</v>
      </c>
      <c r="T8" s="1">
        <f t="shared" si="17"/>
        <v>9.8004520629634256E-3</v>
      </c>
      <c r="U8" s="1">
        <f t="shared" si="18"/>
        <v>7.5003459665536412E-3</v>
      </c>
      <c r="V8" s="1">
        <f t="shared" si="19"/>
        <v>5.0002306443690941E-3</v>
      </c>
      <c r="W8" s="1">
        <f t="shared" si="20"/>
        <v>5.0002306443690941E-4</v>
      </c>
    </row>
    <row r="9" spans="1:23">
      <c r="A9">
        <f t="shared" si="21"/>
        <v>1.0000690836533335</v>
      </c>
      <c r="B9" s="13">
        <f t="shared" si="22"/>
        <v>3.0001613133853452E-5</v>
      </c>
      <c r="C9" s="1">
        <f t="shared" si="0"/>
        <v>7.5004032834633634</v>
      </c>
      <c r="D9" s="1">
        <f t="shared" si="1"/>
        <v>3.7502016417316817</v>
      </c>
      <c r="E9" s="1">
        <f t="shared" si="2"/>
        <v>1.5000806566926728</v>
      </c>
      <c r="F9" s="1">
        <f t="shared" si="3"/>
        <v>1.1250604925195045</v>
      </c>
      <c r="G9" s="1">
        <f t="shared" si="4"/>
        <v>0.93755041043292042</v>
      </c>
      <c r="H9" s="1">
        <f t="shared" si="5"/>
        <v>0.75004032834633638</v>
      </c>
      <c r="I9" s="1">
        <f t="shared" si="6"/>
        <v>0.37502016417316819</v>
      </c>
      <c r="J9" s="7">
        <f t="shared" si="7"/>
        <v>0.30001613133853455</v>
      </c>
      <c r="K9" s="1">
        <f t="shared" si="8"/>
        <v>0.26251411492121773</v>
      </c>
      <c r="L9" s="1">
        <f t="shared" si="9"/>
        <v>0.22501209850390089</v>
      </c>
      <c r="M9" s="1">
        <f t="shared" si="10"/>
        <v>0.1875100820865841</v>
      </c>
      <c r="N9" s="1">
        <f t="shared" si="11"/>
        <v>0.11250604925195044</v>
      </c>
      <c r="O9" s="2">
        <f t="shared" si="12"/>
        <v>7.5004032834633638E-2</v>
      </c>
      <c r="P9" s="1">
        <f t="shared" si="13"/>
        <v>5.6253024625975222E-2</v>
      </c>
      <c r="Q9" s="1">
        <f t="shared" si="14"/>
        <v>3.7502016417316819E-2</v>
      </c>
      <c r="R9" s="1">
        <f t="shared" si="15"/>
        <v>1.875100820865841E-2</v>
      </c>
      <c r="S9" s="1">
        <f t="shared" si="16"/>
        <v>1.5000806566926726E-2</v>
      </c>
      <c r="T9" s="1">
        <f t="shared" si="17"/>
        <v>1.4700790435588194E-2</v>
      </c>
      <c r="U9" s="1">
        <f t="shared" si="18"/>
        <v>1.1250604925195045E-2</v>
      </c>
      <c r="V9" s="1">
        <f t="shared" si="19"/>
        <v>7.5004032834633631E-3</v>
      </c>
      <c r="W9" s="1">
        <f t="shared" si="20"/>
        <v>7.5004032834633633E-4</v>
      </c>
    </row>
    <row r="10" spans="1:23">
      <c r="A10">
        <f t="shared" si="21"/>
        <v>1.0000921124200002</v>
      </c>
      <c r="B10" s="13">
        <f t="shared" si="22"/>
        <v>4.0002073405221694E-5</v>
      </c>
      <c r="C10" s="1">
        <f t="shared" si="0"/>
        <v>10.000518351305423</v>
      </c>
      <c r="D10" s="1">
        <f t="shared" si="1"/>
        <v>5.0002591756527117</v>
      </c>
      <c r="E10" s="1">
        <f t="shared" si="2"/>
        <v>2.0001036702610846</v>
      </c>
      <c r="F10" s="1">
        <f t="shared" si="3"/>
        <v>1.5000777526958133</v>
      </c>
      <c r="G10" s="1">
        <f t="shared" si="4"/>
        <v>1.2500647939131779</v>
      </c>
      <c r="H10" s="1">
        <f t="shared" si="5"/>
        <v>1.0000518351305423</v>
      </c>
      <c r="I10" s="1">
        <f t="shared" si="6"/>
        <v>0.50002591756527115</v>
      </c>
      <c r="J10" s="7">
        <f t="shared" si="7"/>
        <v>0.40002073405221689</v>
      </c>
      <c r="K10" s="1">
        <f t="shared" si="8"/>
        <v>0.35001814229568978</v>
      </c>
      <c r="L10" s="1">
        <f t="shared" si="9"/>
        <v>0.30001555053916268</v>
      </c>
      <c r="M10" s="1">
        <f t="shared" si="10"/>
        <v>0.25001295878263557</v>
      </c>
      <c r="N10" s="1">
        <f t="shared" si="11"/>
        <v>0.15000777526958134</v>
      </c>
      <c r="O10" s="2">
        <f t="shared" si="12"/>
        <v>0.10000518351305422</v>
      </c>
      <c r="P10" s="1">
        <f t="shared" si="13"/>
        <v>7.500388763479067E-2</v>
      </c>
      <c r="Q10" s="1">
        <f t="shared" si="14"/>
        <v>5.0002591756527111E-2</v>
      </c>
      <c r="R10" s="1">
        <f t="shared" si="15"/>
        <v>2.5001295878263555E-2</v>
      </c>
      <c r="S10" s="1">
        <f t="shared" si="16"/>
        <v>2.0001036702610844E-2</v>
      </c>
      <c r="T10" s="1">
        <f t="shared" si="17"/>
        <v>1.9601015968558629E-2</v>
      </c>
      <c r="U10" s="1">
        <f t="shared" si="18"/>
        <v>1.5000777526958133E-2</v>
      </c>
      <c r="V10" s="1">
        <f t="shared" si="19"/>
        <v>1.0000518351305422E-2</v>
      </c>
      <c r="W10" s="1">
        <f t="shared" si="20"/>
        <v>1.0000518351305423E-3</v>
      </c>
    </row>
    <row r="11" spans="1:23">
      <c r="A11">
        <f t="shared" si="21"/>
        <v>1.0001151411866669</v>
      </c>
      <c r="B11" s="13">
        <f t="shared" si="22"/>
        <v>5.000230340218637E-5</v>
      </c>
      <c r="C11" s="1">
        <f t="shared" si="0"/>
        <v>12.500575850546591</v>
      </c>
      <c r="D11" s="1">
        <f t="shared" si="1"/>
        <v>6.2502879252732955</v>
      </c>
      <c r="E11" s="1">
        <f t="shared" si="2"/>
        <v>2.5001151701093183</v>
      </c>
      <c r="F11" s="1">
        <f t="shared" si="3"/>
        <v>1.8750863775819888</v>
      </c>
      <c r="G11" s="1">
        <f t="shared" si="4"/>
        <v>1.5625719813183239</v>
      </c>
      <c r="H11" s="1">
        <f t="shared" si="5"/>
        <v>1.2500575850546591</v>
      </c>
      <c r="I11" s="1">
        <f t="shared" si="6"/>
        <v>0.62502879252732957</v>
      </c>
      <c r="J11" s="7">
        <f t="shared" si="7"/>
        <v>0.50002303402186365</v>
      </c>
      <c r="K11" s="1">
        <f t="shared" si="8"/>
        <v>0.4375201547691307</v>
      </c>
      <c r="L11" s="1">
        <f t="shared" si="9"/>
        <v>0.37501727551639774</v>
      </c>
      <c r="M11" s="1">
        <f t="shared" si="10"/>
        <v>0.31251439626366478</v>
      </c>
      <c r="N11" s="1">
        <f t="shared" si="11"/>
        <v>0.18750863775819887</v>
      </c>
      <c r="O11" s="2">
        <f t="shared" si="12"/>
        <v>0.12500575850546591</v>
      </c>
      <c r="P11" s="1">
        <f t="shared" si="13"/>
        <v>9.3754318879099435E-2</v>
      </c>
      <c r="Q11" s="1">
        <f t="shared" si="14"/>
        <v>6.2502879252732957E-2</v>
      </c>
      <c r="R11" s="1">
        <f t="shared" si="15"/>
        <v>3.1251439626366478E-2</v>
      </c>
      <c r="S11" s="1">
        <f t="shared" si="16"/>
        <v>2.5001151701093183E-2</v>
      </c>
      <c r="T11" s="1">
        <f t="shared" si="17"/>
        <v>2.4501128667071322E-2</v>
      </c>
      <c r="U11" s="1">
        <f t="shared" si="18"/>
        <v>1.8750863775819887E-2</v>
      </c>
      <c r="V11" s="1">
        <f t="shared" si="19"/>
        <v>1.2500575850546591E-2</v>
      </c>
      <c r="W11" s="1">
        <f t="shared" si="20"/>
        <v>1.2500575850546592E-3</v>
      </c>
    </row>
    <row r="12" spans="1:23">
      <c r="A12">
        <f t="shared" si="21"/>
        <v>1.0001381699533336</v>
      </c>
      <c r="B12" s="13">
        <f t="shared" si="22"/>
        <v>6.0002303135352004E-5</v>
      </c>
      <c r="C12" s="1">
        <f t="shared" si="0"/>
        <v>15.000575783838</v>
      </c>
      <c r="D12" s="1">
        <f t="shared" si="1"/>
        <v>7.5002878919190001</v>
      </c>
      <c r="E12" s="1">
        <f t="shared" si="2"/>
        <v>3.0001151567675999</v>
      </c>
      <c r="F12" s="1">
        <f t="shared" si="3"/>
        <v>2.2500863675757001</v>
      </c>
      <c r="G12" s="1">
        <f t="shared" si="4"/>
        <v>1.87507197297975</v>
      </c>
      <c r="H12" s="1">
        <f t="shared" si="5"/>
        <v>1.5000575783837999</v>
      </c>
      <c r="I12" s="1">
        <f t="shared" si="6"/>
        <v>0.75002878919189997</v>
      </c>
      <c r="J12" s="7">
        <f t="shared" si="7"/>
        <v>0.60002303135351998</v>
      </c>
      <c r="K12" s="1">
        <f t="shared" si="8"/>
        <v>0.52502015243432998</v>
      </c>
      <c r="L12" s="1">
        <f t="shared" si="9"/>
        <v>0.45001727351513998</v>
      </c>
      <c r="M12" s="1">
        <f t="shared" si="10"/>
        <v>0.37501439459594998</v>
      </c>
      <c r="N12" s="1">
        <f t="shared" si="11"/>
        <v>0.22500863675756999</v>
      </c>
      <c r="O12" s="2">
        <f t="shared" si="12"/>
        <v>0.15000575783837999</v>
      </c>
      <c r="P12" s="1">
        <f t="shared" si="13"/>
        <v>0.112504318378785</v>
      </c>
      <c r="Q12" s="1">
        <f t="shared" si="14"/>
        <v>7.5002878919189997E-2</v>
      </c>
      <c r="R12" s="1">
        <f t="shared" si="15"/>
        <v>3.7501439459594998E-2</v>
      </c>
      <c r="S12" s="1">
        <f t="shared" si="16"/>
        <v>3.0001151567676E-2</v>
      </c>
      <c r="T12" s="1">
        <f t="shared" si="17"/>
        <v>2.9401128536322482E-2</v>
      </c>
      <c r="U12" s="1">
        <f t="shared" si="18"/>
        <v>2.2500863675757002E-2</v>
      </c>
      <c r="V12" s="1">
        <f t="shared" si="19"/>
        <v>1.5000575783838E-2</v>
      </c>
      <c r="W12" s="1">
        <f t="shared" si="20"/>
        <v>1.5000575783838E-3</v>
      </c>
    </row>
    <row r="13" spans="1:23">
      <c r="A13">
        <f t="shared" si="21"/>
        <v>1.0001611987200003</v>
      </c>
      <c r="B13" s="13">
        <f t="shared" si="22"/>
        <v>7.0002072615322391E-5</v>
      </c>
      <c r="C13" s="1">
        <f t="shared" si="0"/>
        <v>17.500518153830598</v>
      </c>
      <c r="D13" s="1">
        <f t="shared" si="1"/>
        <v>8.7502590769152988</v>
      </c>
      <c r="E13" s="1">
        <f t="shared" si="2"/>
        <v>3.5001036307661195</v>
      </c>
      <c r="F13" s="1">
        <f t="shared" si="3"/>
        <v>2.6250777230745896</v>
      </c>
      <c r="G13" s="1">
        <f t="shared" si="4"/>
        <v>2.1875647692288247</v>
      </c>
      <c r="H13" s="1">
        <f t="shared" si="5"/>
        <v>1.7500518153830598</v>
      </c>
      <c r="I13" s="1">
        <f t="shared" si="6"/>
        <v>0.87502590769152988</v>
      </c>
      <c r="J13" s="7">
        <f t="shared" si="7"/>
        <v>0.70002072615322386</v>
      </c>
      <c r="K13" s="1">
        <f t="shared" si="8"/>
        <v>0.61251813538407096</v>
      </c>
      <c r="L13" s="1">
        <f t="shared" si="9"/>
        <v>0.52501554461491795</v>
      </c>
      <c r="M13" s="1">
        <f t="shared" si="10"/>
        <v>0.43751295384576494</v>
      </c>
      <c r="N13" s="1">
        <f t="shared" si="11"/>
        <v>0.26250777230745898</v>
      </c>
      <c r="O13" s="2">
        <f t="shared" si="12"/>
        <v>0.17500518153830597</v>
      </c>
      <c r="P13" s="1">
        <f t="shared" si="13"/>
        <v>0.13125388615372949</v>
      </c>
      <c r="Q13" s="1">
        <f t="shared" si="14"/>
        <v>8.7502590769152983E-2</v>
      </c>
      <c r="R13" s="1">
        <f t="shared" si="15"/>
        <v>4.3751295384576491E-2</v>
      </c>
      <c r="S13" s="1">
        <f t="shared" si="16"/>
        <v>3.5001036307661194E-2</v>
      </c>
      <c r="T13" s="1">
        <f t="shared" si="17"/>
        <v>3.4301015581507971E-2</v>
      </c>
      <c r="U13" s="1">
        <f t="shared" si="18"/>
        <v>2.6250777230745898E-2</v>
      </c>
      <c r="V13" s="1">
        <f t="shared" si="19"/>
        <v>1.7500518153830597E-2</v>
      </c>
      <c r="W13" s="1">
        <f t="shared" si="20"/>
        <v>1.7500518153830598E-3</v>
      </c>
    </row>
    <row r="14" spans="1:23">
      <c r="A14">
        <f t="shared" si="21"/>
        <v>1.000184227486667</v>
      </c>
      <c r="B14" s="13">
        <f t="shared" si="22"/>
        <v>8.0001611852700594E-5</v>
      </c>
      <c r="C14" s="1">
        <f t="shared" si="0"/>
        <v>20.000402963175151</v>
      </c>
      <c r="D14" s="1">
        <f t="shared" si="1"/>
        <v>10.000201481587576</v>
      </c>
      <c r="E14" s="1">
        <f t="shared" si="2"/>
        <v>4.0000805926350305</v>
      </c>
      <c r="F14" s="1">
        <f t="shared" si="3"/>
        <v>3.0000604444762726</v>
      </c>
      <c r="G14" s="1">
        <f t="shared" si="4"/>
        <v>2.5000503703968939</v>
      </c>
      <c r="H14" s="1">
        <f t="shared" si="5"/>
        <v>2.0000402963175152</v>
      </c>
      <c r="I14" s="1">
        <f t="shared" si="6"/>
        <v>1.0000201481587576</v>
      </c>
      <c r="J14" s="7">
        <f t="shared" si="7"/>
        <v>0.80001611852700605</v>
      </c>
      <c r="K14" s="1">
        <f t="shared" si="8"/>
        <v>0.70001410371113026</v>
      </c>
      <c r="L14" s="1">
        <f t="shared" si="9"/>
        <v>0.60001208889525448</v>
      </c>
      <c r="M14" s="1">
        <f t="shared" si="10"/>
        <v>0.50001007407937881</v>
      </c>
      <c r="N14" s="1">
        <f t="shared" si="11"/>
        <v>0.30000604444762724</v>
      </c>
      <c r="O14" s="2">
        <f t="shared" si="12"/>
        <v>0.20000402963175151</v>
      </c>
      <c r="P14" s="1">
        <f t="shared" si="13"/>
        <v>0.15000302222381362</v>
      </c>
      <c r="Q14" s="1">
        <f t="shared" si="14"/>
        <v>0.10000201481587576</v>
      </c>
      <c r="R14" s="1">
        <f t="shared" si="15"/>
        <v>5.0001007407937878E-2</v>
      </c>
      <c r="S14" s="1">
        <f t="shared" si="16"/>
        <v>4.0000805926350302E-2</v>
      </c>
      <c r="T14" s="1">
        <f t="shared" si="17"/>
        <v>3.9200789807823294E-2</v>
      </c>
      <c r="U14" s="1">
        <f t="shared" si="18"/>
        <v>3.0000604444762727E-2</v>
      </c>
      <c r="V14" s="1">
        <f t="shared" si="19"/>
        <v>2.0000402963175151E-2</v>
      </c>
      <c r="W14" s="1">
        <f t="shared" si="20"/>
        <v>2.000040296317515E-3</v>
      </c>
    </row>
    <row r="15" spans="1:23">
      <c r="A15">
        <f t="shared" si="21"/>
        <v>1.0002072562533337</v>
      </c>
      <c r="B15" s="13">
        <f t="shared" si="22"/>
        <v>9.0000920858088952E-5</v>
      </c>
      <c r="C15" s="1">
        <f t="shared" si="0"/>
        <v>22.50023021452224</v>
      </c>
      <c r="D15" s="1">
        <f t="shared" si="1"/>
        <v>11.25011510726112</v>
      </c>
      <c r="E15" s="1">
        <f t="shared" si="2"/>
        <v>4.5000460429044482</v>
      </c>
      <c r="F15" s="1">
        <f t="shared" si="3"/>
        <v>3.3750345321783359</v>
      </c>
      <c r="G15" s="1">
        <f t="shared" si="4"/>
        <v>2.81252877681528</v>
      </c>
      <c r="H15" s="1">
        <f t="shared" si="5"/>
        <v>2.2500230214522241</v>
      </c>
      <c r="I15" s="1">
        <f t="shared" si="6"/>
        <v>1.1250115107261121</v>
      </c>
      <c r="J15" s="7">
        <f t="shared" si="7"/>
        <v>0.90000920858088962</v>
      </c>
      <c r="K15" s="1">
        <f t="shared" si="8"/>
        <v>0.78750805750827835</v>
      </c>
      <c r="L15" s="1">
        <f t="shared" si="9"/>
        <v>0.67500690643566719</v>
      </c>
      <c r="M15" s="1">
        <f t="shared" si="10"/>
        <v>0.56250575536305603</v>
      </c>
      <c r="N15" s="1">
        <f t="shared" si="11"/>
        <v>0.33750345321783359</v>
      </c>
      <c r="O15" s="2">
        <f t="shared" si="12"/>
        <v>0.2250023021452224</v>
      </c>
      <c r="P15" s="1">
        <f t="shared" si="13"/>
        <v>0.1687517266089168</v>
      </c>
      <c r="Q15" s="1">
        <f t="shared" si="14"/>
        <v>0.1125011510726112</v>
      </c>
      <c r="R15" s="1">
        <f t="shared" si="15"/>
        <v>5.6250575536305601E-2</v>
      </c>
      <c r="S15" s="1">
        <f t="shared" si="16"/>
        <v>4.500046042904448E-2</v>
      </c>
      <c r="T15" s="1">
        <f t="shared" si="17"/>
        <v>4.4100451220463591E-2</v>
      </c>
      <c r="U15" s="1">
        <f t="shared" si="18"/>
        <v>3.3750345321783358E-2</v>
      </c>
      <c r="V15" s="1">
        <f t="shared" si="19"/>
        <v>2.250023021452224E-2</v>
      </c>
      <c r="W15" s="1">
        <f t="shared" si="20"/>
        <v>2.250023021452224E-3</v>
      </c>
    </row>
    <row r="16" spans="1:23">
      <c r="A16">
        <v>1.00023028502</v>
      </c>
      <c r="B16" s="14">
        <f t="shared" si="22"/>
        <v>9.9999999641896226E-5</v>
      </c>
      <c r="C16" s="1">
        <f t="shared" si="0"/>
        <v>24.999999910474056</v>
      </c>
      <c r="D16" s="1">
        <f t="shared" si="1"/>
        <v>12.499999955237028</v>
      </c>
      <c r="E16" s="1">
        <f t="shared" si="2"/>
        <v>4.9999999820948116</v>
      </c>
      <c r="F16" s="1">
        <f t="shared" si="3"/>
        <v>3.7499999865711087</v>
      </c>
      <c r="G16" s="1">
        <f t="shared" si="4"/>
        <v>3.124999988809257</v>
      </c>
      <c r="H16" s="1">
        <f t="shared" si="5"/>
        <v>2.4999999910474058</v>
      </c>
      <c r="I16" s="1">
        <f t="shared" si="6"/>
        <v>1.2499999955237029</v>
      </c>
      <c r="J16" s="7">
        <f t="shared" si="7"/>
        <v>0.99999999641896231</v>
      </c>
      <c r="K16" s="1">
        <f t="shared" si="8"/>
        <v>0.87499999686659202</v>
      </c>
      <c r="L16" s="1">
        <f t="shared" si="9"/>
        <v>0.74999999731422173</v>
      </c>
      <c r="M16" s="1">
        <f t="shared" si="10"/>
        <v>0.62499999776185144</v>
      </c>
      <c r="N16" s="1">
        <f t="shared" si="11"/>
        <v>0.37499999865711087</v>
      </c>
      <c r="O16" s="2">
        <f t="shared" si="12"/>
        <v>0.24999999910474058</v>
      </c>
      <c r="P16" s="1">
        <f t="shared" si="13"/>
        <v>0.18749999932855543</v>
      </c>
      <c r="Q16" s="1">
        <f t="shared" si="14"/>
        <v>0.12499999955237029</v>
      </c>
      <c r="R16" s="1">
        <f t="shared" si="15"/>
        <v>6.2499999776185144E-2</v>
      </c>
      <c r="S16" s="1">
        <f t="shared" si="16"/>
        <v>4.9999999820948118E-2</v>
      </c>
      <c r="T16" s="1">
        <f t="shared" si="17"/>
        <v>4.8999999824529156E-2</v>
      </c>
      <c r="U16" s="1">
        <f t="shared" si="18"/>
        <v>3.7499999865711085E-2</v>
      </c>
      <c r="V16" s="1">
        <f t="shared" si="19"/>
        <v>2.4999999910474059E-2</v>
      </c>
      <c r="W16" s="1">
        <f t="shared" si="20"/>
        <v>2.4999999910474057E-3</v>
      </c>
    </row>
    <row r="17" spans="1:23" ht="15" thickBot="1">
      <c r="A17" s="9">
        <f t="shared" ref="A17:A24" si="23">A16+$A$39</f>
        <v>1.00046083536</v>
      </c>
      <c r="B17" s="14">
        <f t="shared" si="22"/>
        <v>2.0009215268457876E-4</v>
      </c>
      <c r="C17" s="1">
        <f t="shared" si="0"/>
        <v>50.023038171144691</v>
      </c>
      <c r="D17" s="1">
        <f t="shared" si="1"/>
        <v>25.011519085572345</v>
      </c>
      <c r="E17" s="1">
        <f t="shared" si="2"/>
        <v>10.00460763422894</v>
      </c>
      <c r="F17" s="1">
        <f t="shared" si="3"/>
        <v>7.5034557256717038</v>
      </c>
      <c r="G17" s="1">
        <f t="shared" si="4"/>
        <v>6.2528797713930864</v>
      </c>
      <c r="H17" s="1">
        <f t="shared" si="5"/>
        <v>5.0023038171144698</v>
      </c>
      <c r="I17" s="1">
        <f t="shared" si="6"/>
        <v>2.5011519085572349</v>
      </c>
      <c r="J17" s="7">
        <f t="shared" si="7"/>
        <v>2.0009215268457878</v>
      </c>
      <c r="K17" s="1">
        <f t="shared" si="8"/>
        <v>1.7508063359900643</v>
      </c>
      <c r="L17" s="1">
        <f t="shared" si="9"/>
        <v>1.5006911451343408</v>
      </c>
      <c r="M17" s="1">
        <f t="shared" si="10"/>
        <v>1.2505759542786175</v>
      </c>
      <c r="N17" s="1">
        <f t="shared" si="11"/>
        <v>0.75034557256717038</v>
      </c>
      <c r="O17" s="2">
        <f t="shared" si="12"/>
        <v>0.50023038171144696</v>
      </c>
      <c r="P17" s="1">
        <f t="shared" si="13"/>
        <v>0.37517278628358519</v>
      </c>
      <c r="Q17" s="1">
        <f t="shared" si="14"/>
        <v>0.25011519085572348</v>
      </c>
      <c r="R17" s="1">
        <f t="shared" si="15"/>
        <v>0.12505759542786174</v>
      </c>
      <c r="S17" s="1">
        <f t="shared" si="16"/>
        <v>0.10004607634228939</v>
      </c>
      <c r="T17" s="1">
        <f t="shared" si="17"/>
        <v>9.8045154815443611E-2</v>
      </c>
      <c r="U17" s="1">
        <f t="shared" si="18"/>
        <v>7.5034557256717038E-2</v>
      </c>
      <c r="V17" s="1">
        <f t="shared" si="19"/>
        <v>5.0023038171144694E-2</v>
      </c>
      <c r="W17" s="1">
        <f t="shared" si="20"/>
        <v>5.0023038171144694E-3</v>
      </c>
    </row>
    <row r="18" spans="1:23">
      <c r="A18" s="9">
        <f t="shared" si="23"/>
        <v>1.0006913856999999</v>
      </c>
      <c r="B18" s="14">
        <f t="shared" si="22"/>
        <v>3.0016124273397508E-4</v>
      </c>
      <c r="C18" s="1">
        <f t="shared" si="0"/>
        <v>75.040310683493772</v>
      </c>
      <c r="D18" s="1">
        <f t="shared" si="1"/>
        <v>37.520155341746886</v>
      </c>
      <c r="E18" s="1">
        <f t="shared" si="2"/>
        <v>15.008062136698754</v>
      </c>
      <c r="F18" s="1">
        <f t="shared" si="3"/>
        <v>11.256046602524066</v>
      </c>
      <c r="G18" s="1">
        <f t="shared" si="4"/>
        <v>9.3800388354367215</v>
      </c>
      <c r="H18" s="1">
        <f t="shared" si="5"/>
        <v>7.5040310683493772</v>
      </c>
      <c r="I18" s="1">
        <f t="shared" si="6"/>
        <v>3.7520155341746886</v>
      </c>
      <c r="J18" s="6">
        <f t="shared" si="7"/>
        <v>3.0016124273397509</v>
      </c>
      <c r="K18" s="4">
        <f t="shared" si="8"/>
        <v>2.626410873922282</v>
      </c>
      <c r="L18" s="4">
        <f t="shared" si="9"/>
        <v>2.2512093205048131</v>
      </c>
      <c r="M18" s="4">
        <f t="shared" si="10"/>
        <v>1.8760077670873443</v>
      </c>
      <c r="N18" s="4">
        <f t="shared" si="11"/>
        <v>1.1256046602524066</v>
      </c>
      <c r="O18" s="4">
        <f t="shared" si="12"/>
        <v>0.75040310683493772</v>
      </c>
      <c r="P18" s="4">
        <f t="shared" si="13"/>
        <v>0.56280233012620329</v>
      </c>
      <c r="Q18" s="4">
        <f t="shared" si="14"/>
        <v>0.37520155341746886</v>
      </c>
      <c r="R18" s="4">
        <f t="shared" si="15"/>
        <v>0.18760077670873443</v>
      </c>
      <c r="S18" s="4">
        <f t="shared" si="16"/>
        <v>0.15008062136698755</v>
      </c>
      <c r="T18" s="6">
        <f t="shared" si="17"/>
        <v>0.14707900893964779</v>
      </c>
      <c r="U18" s="1">
        <f t="shared" si="18"/>
        <v>0.11256046602524065</v>
      </c>
      <c r="V18" s="1">
        <f t="shared" si="19"/>
        <v>7.5040310683493774E-2</v>
      </c>
      <c r="W18" s="1">
        <f t="shared" si="20"/>
        <v>7.5040310683493769E-3</v>
      </c>
    </row>
    <row r="19" spans="1:23" ht="15" thickBot="1">
      <c r="A19" s="9">
        <f t="shared" si="23"/>
        <v>1.0009219360399999</v>
      </c>
      <c r="B19" s="14">
        <f t="shared" si="22"/>
        <v>4.0020728041587571E-4</v>
      </c>
      <c r="C19" s="1">
        <f t="shared" si="0"/>
        <v>100.05182010396894</v>
      </c>
      <c r="D19" s="1">
        <f t="shared" si="1"/>
        <v>50.025910051984468</v>
      </c>
      <c r="E19" s="1">
        <f t="shared" si="2"/>
        <v>20.010364020793787</v>
      </c>
      <c r="F19" s="1">
        <f t="shared" si="3"/>
        <v>15.00777301559534</v>
      </c>
      <c r="G19" s="1">
        <f t="shared" si="4"/>
        <v>12.506477512996117</v>
      </c>
      <c r="H19" s="1">
        <f t="shared" si="5"/>
        <v>10.005182010396894</v>
      </c>
      <c r="I19" s="1">
        <f t="shared" si="6"/>
        <v>5.0025910051984468</v>
      </c>
      <c r="J19" s="8">
        <f t="shared" si="7"/>
        <v>4.0020728041587574</v>
      </c>
      <c r="K19" s="5">
        <f t="shared" si="8"/>
        <v>3.5018137036389128</v>
      </c>
      <c r="L19" s="5">
        <f t="shared" si="9"/>
        <v>3.0015546031190681</v>
      </c>
      <c r="M19" s="5">
        <f t="shared" si="10"/>
        <v>2.5012955025992234</v>
      </c>
      <c r="N19" s="5">
        <f t="shared" si="11"/>
        <v>1.500777301559534</v>
      </c>
      <c r="O19" s="5">
        <f t="shared" si="12"/>
        <v>1.0005182010396894</v>
      </c>
      <c r="P19" s="5">
        <f t="shared" si="13"/>
        <v>0.75038865077976702</v>
      </c>
      <c r="Q19" s="5">
        <f t="shared" si="14"/>
        <v>0.50025910051984468</v>
      </c>
      <c r="R19" s="5">
        <f t="shared" si="15"/>
        <v>0.25012955025992234</v>
      </c>
      <c r="S19" s="5">
        <f t="shared" si="16"/>
        <v>0.20010364020793786</v>
      </c>
      <c r="T19" s="8">
        <f t="shared" si="17"/>
        <v>0.19610156740377913</v>
      </c>
      <c r="U19" s="1">
        <f t="shared" si="18"/>
        <v>0.15007773015595338</v>
      </c>
      <c r="V19" s="1">
        <f t="shared" si="19"/>
        <v>0.10005182010396893</v>
      </c>
      <c r="W19" s="1">
        <f t="shared" si="20"/>
        <v>1.0005182010396893E-2</v>
      </c>
    </row>
    <row r="20" spans="1:23">
      <c r="A20" s="9">
        <f t="shared" si="23"/>
        <v>1.0011524863799999</v>
      </c>
      <c r="B20" s="14">
        <f t="shared" si="22"/>
        <v>5.0023027634872965E-4</v>
      </c>
      <c r="C20" s="1">
        <f t="shared" si="0"/>
        <v>125.05756908718242</v>
      </c>
      <c r="D20" s="1">
        <f t="shared" si="1"/>
        <v>62.528784543591208</v>
      </c>
      <c r="E20" s="1">
        <f t="shared" si="2"/>
        <v>25.011513817436484</v>
      </c>
      <c r="F20" s="1">
        <f t="shared" si="3"/>
        <v>18.75863536307736</v>
      </c>
      <c r="G20" s="1">
        <f t="shared" si="4"/>
        <v>15.632196135897802</v>
      </c>
      <c r="H20" s="1">
        <f t="shared" si="5"/>
        <v>12.505756908718242</v>
      </c>
      <c r="I20" s="1">
        <f t="shared" si="6"/>
        <v>6.2528784543591209</v>
      </c>
      <c r="J20" s="1">
        <f t="shared" si="7"/>
        <v>5.0023027634872967</v>
      </c>
      <c r="K20" s="1">
        <f t="shared" si="8"/>
        <v>4.3770149180513842</v>
      </c>
      <c r="L20" s="1">
        <f t="shared" si="9"/>
        <v>3.7517270726154721</v>
      </c>
      <c r="M20" s="1">
        <f t="shared" si="10"/>
        <v>3.1264392271795605</v>
      </c>
      <c r="N20" s="1">
        <f t="shared" si="11"/>
        <v>1.8758635363077361</v>
      </c>
      <c r="O20" s="2">
        <f t="shared" si="12"/>
        <v>1.2505756908718242</v>
      </c>
      <c r="P20" s="1">
        <f t="shared" si="13"/>
        <v>0.93793176815386803</v>
      </c>
      <c r="Q20" s="1">
        <f t="shared" si="14"/>
        <v>0.62528784543591209</v>
      </c>
      <c r="R20" s="1">
        <f t="shared" si="15"/>
        <v>0.31264392271795605</v>
      </c>
      <c r="S20" s="1">
        <f t="shared" si="16"/>
        <v>0.25011513817436481</v>
      </c>
      <c r="T20" s="7">
        <f t="shared" si="17"/>
        <v>0.24511283541087756</v>
      </c>
      <c r="U20" s="1">
        <f t="shared" si="18"/>
        <v>0.18758635363077361</v>
      </c>
      <c r="V20" s="1">
        <f t="shared" si="19"/>
        <v>0.12505756908718241</v>
      </c>
      <c r="W20" s="1">
        <f t="shared" si="20"/>
        <v>1.2505756908718241E-2</v>
      </c>
    </row>
    <row r="21" spans="1:23">
      <c r="A21" s="9">
        <f t="shared" si="23"/>
        <v>1.0013830367199998</v>
      </c>
      <c r="B21" s="14">
        <f t="shared" si="22"/>
        <v>6.0023024114365072E-4</v>
      </c>
      <c r="C21" s="1">
        <f t="shared" si="0"/>
        <v>150.05756028591267</v>
      </c>
      <c r="D21" s="1">
        <f t="shared" si="1"/>
        <v>75.028780142956336</v>
      </c>
      <c r="E21" s="1">
        <f t="shared" si="2"/>
        <v>30.011512057182536</v>
      </c>
      <c r="F21" s="1">
        <f t="shared" si="3"/>
        <v>22.508634042886904</v>
      </c>
      <c r="G21" s="1">
        <f t="shared" si="4"/>
        <v>18.757195035739084</v>
      </c>
      <c r="H21" s="1">
        <f t="shared" si="5"/>
        <v>15.005756028591268</v>
      </c>
      <c r="I21" s="1">
        <f t="shared" si="6"/>
        <v>7.5028780142956339</v>
      </c>
      <c r="J21" s="1">
        <f t="shared" si="7"/>
        <v>6.0023024114365073</v>
      </c>
      <c r="K21" s="1">
        <f t="shared" si="8"/>
        <v>5.2520146100069436</v>
      </c>
      <c r="L21" s="1">
        <f t="shared" si="9"/>
        <v>4.5017268085773807</v>
      </c>
      <c r="M21" s="1">
        <f t="shared" si="10"/>
        <v>3.751439007147817</v>
      </c>
      <c r="N21" s="1">
        <f t="shared" si="11"/>
        <v>2.2508634042886904</v>
      </c>
      <c r="O21" s="2">
        <f t="shared" si="12"/>
        <v>1.5005756028591268</v>
      </c>
      <c r="P21" s="1">
        <f t="shared" si="13"/>
        <v>1.1254317021443452</v>
      </c>
      <c r="Q21" s="1">
        <f t="shared" si="14"/>
        <v>0.75028780142956342</v>
      </c>
      <c r="R21" s="1">
        <f t="shared" si="15"/>
        <v>0.37514390071478171</v>
      </c>
      <c r="S21" s="1">
        <f t="shared" si="16"/>
        <v>0.30011512057182538</v>
      </c>
      <c r="T21" s="7">
        <f t="shared" si="17"/>
        <v>0.29411281816038887</v>
      </c>
      <c r="U21" s="1">
        <f t="shared" si="18"/>
        <v>0.22508634042886902</v>
      </c>
      <c r="V21" s="1">
        <f t="shared" si="19"/>
        <v>0.15005756028591269</v>
      </c>
      <c r="W21" s="1">
        <f t="shared" si="20"/>
        <v>1.5005756028591269E-2</v>
      </c>
    </row>
    <row r="22" spans="1:23">
      <c r="A22" s="9">
        <f t="shared" si="23"/>
        <v>1.0016135870599998</v>
      </c>
      <c r="B22" s="14">
        <f t="shared" si="22"/>
        <v>7.0020718540442478E-4</v>
      </c>
      <c r="C22" s="1">
        <f t="shared" si="0"/>
        <v>175.05179635110619</v>
      </c>
      <c r="D22" s="1">
        <f t="shared" si="1"/>
        <v>87.525898175553095</v>
      </c>
      <c r="E22" s="1">
        <f t="shared" si="2"/>
        <v>35.010359270221237</v>
      </c>
      <c r="F22" s="1">
        <f t="shared" si="3"/>
        <v>26.257769452665929</v>
      </c>
      <c r="G22" s="1">
        <f t="shared" si="4"/>
        <v>21.881474543888274</v>
      </c>
      <c r="H22" s="1">
        <f t="shared" si="5"/>
        <v>17.505179635110618</v>
      </c>
      <c r="I22" s="1">
        <f t="shared" si="6"/>
        <v>8.7525898175553092</v>
      </c>
      <c r="J22" s="1">
        <f t="shared" si="7"/>
        <v>7.0020718540442477</v>
      </c>
      <c r="K22" s="1">
        <f t="shared" si="8"/>
        <v>6.126812872288717</v>
      </c>
      <c r="L22" s="1">
        <f t="shared" si="9"/>
        <v>5.2515538905331862</v>
      </c>
      <c r="M22" s="1">
        <f t="shared" si="10"/>
        <v>4.3762949087776546</v>
      </c>
      <c r="N22" s="1">
        <f t="shared" si="11"/>
        <v>2.6257769452665931</v>
      </c>
      <c r="O22" s="2">
        <f t="shared" si="12"/>
        <v>1.7505179635110619</v>
      </c>
      <c r="P22" s="1">
        <f t="shared" si="13"/>
        <v>1.3128884726332966</v>
      </c>
      <c r="Q22" s="1">
        <f t="shared" si="14"/>
        <v>0.87525898175553096</v>
      </c>
      <c r="R22" s="1">
        <f t="shared" si="15"/>
        <v>0.43762949087776548</v>
      </c>
      <c r="S22" s="1">
        <f t="shared" si="16"/>
        <v>0.35010359270221236</v>
      </c>
      <c r="T22" s="7">
        <f t="shared" si="17"/>
        <v>0.34310152084816814</v>
      </c>
      <c r="U22" s="1">
        <f t="shared" si="18"/>
        <v>0.2625776945266593</v>
      </c>
      <c r="V22" s="1">
        <f t="shared" si="19"/>
        <v>0.17505179635110618</v>
      </c>
      <c r="W22" s="1">
        <f t="shared" si="20"/>
        <v>1.750517963511062E-2</v>
      </c>
    </row>
    <row r="23" spans="1:23">
      <c r="A23" s="9">
        <f t="shared" si="23"/>
        <v>1.0018441373999998</v>
      </c>
      <c r="B23" s="14">
        <f t="shared" si="22"/>
        <v>8.0016111972751596E-4</v>
      </c>
      <c r="C23" s="1">
        <f t="shared" si="0"/>
        <v>200.04027993187901</v>
      </c>
      <c r="D23" s="1">
        <f t="shared" si="1"/>
        <v>100.02013996593951</v>
      </c>
      <c r="E23" s="1">
        <f t="shared" si="2"/>
        <v>40.008055986375801</v>
      </c>
      <c r="F23" s="1">
        <f t="shared" si="3"/>
        <v>30.006041989781849</v>
      </c>
      <c r="G23" s="1">
        <f t="shared" si="4"/>
        <v>25.005034991484877</v>
      </c>
      <c r="H23" s="1">
        <f t="shared" si="5"/>
        <v>20.004027993187901</v>
      </c>
      <c r="I23" s="1">
        <f t="shared" si="6"/>
        <v>10.00201399659395</v>
      </c>
      <c r="J23" s="1">
        <f t="shared" si="7"/>
        <v>8.0016111972751602</v>
      </c>
      <c r="K23" s="1">
        <f t="shared" si="8"/>
        <v>7.0014097976157652</v>
      </c>
      <c r="L23" s="1">
        <f t="shared" si="9"/>
        <v>6.0012083979563702</v>
      </c>
      <c r="M23" s="1">
        <f t="shared" si="10"/>
        <v>5.0010069982969751</v>
      </c>
      <c r="N23" s="1">
        <f t="shared" si="11"/>
        <v>3.0006041989781851</v>
      </c>
      <c r="O23" s="2">
        <f t="shared" si="12"/>
        <v>2.0004027993187901</v>
      </c>
      <c r="P23" s="1">
        <f t="shared" si="13"/>
        <v>1.5003020994890925</v>
      </c>
      <c r="Q23" s="1">
        <f t="shared" si="14"/>
        <v>1.000201399659395</v>
      </c>
      <c r="R23" s="1">
        <f t="shared" si="15"/>
        <v>0.50010069982969751</v>
      </c>
      <c r="S23" s="1">
        <f t="shared" si="16"/>
        <v>0.40008055986375801</v>
      </c>
      <c r="T23" s="7">
        <f t="shared" si="17"/>
        <v>0.39207894866648291</v>
      </c>
      <c r="U23" s="1">
        <f t="shared" si="18"/>
        <v>0.30006041989781851</v>
      </c>
      <c r="V23" s="1">
        <f t="shared" si="19"/>
        <v>0.20004027993187901</v>
      </c>
      <c r="W23" s="1">
        <f t="shared" si="20"/>
        <v>2.0004027993187901E-2</v>
      </c>
    </row>
    <row r="24" spans="1:23">
      <c r="A24" s="9">
        <f t="shared" si="23"/>
        <v>1.0020746877399997</v>
      </c>
      <c r="B24" s="14">
        <f t="shared" si="22"/>
        <v>9.0009205470207383E-4</v>
      </c>
      <c r="C24" s="1">
        <f t="shared" si="0"/>
        <v>225.02301367551846</v>
      </c>
      <c r="D24" s="1">
        <f t="shared" si="1"/>
        <v>112.51150683775923</v>
      </c>
      <c r="E24" s="1">
        <f t="shared" si="2"/>
        <v>45.004602735103688</v>
      </c>
      <c r="F24" s="1">
        <f t="shared" si="3"/>
        <v>33.75345205132777</v>
      </c>
      <c r="G24" s="1">
        <f t="shared" si="4"/>
        <v>28.127876709439807</v>
      </c>
      <c r="H24" s="1">
        <f t="shared" si="5"/>
        <v>22.502301367551844</v>
      </c>
      <c r="I24" s="1">
        <f t="shared" si="6"/>
        <v>11.251150683775922</v>
      </c>
      <c r="J24" s="1">
        <f t="shared" si="7"/>
        <v>9.0009205470207387</v>
      </c>
      <c r="K24" s="1">
        <f t="shared" si="8"/>
        <v>7.8758054786431462</v>
      </c>
      <c r="L24" s="1">
        <f t="shared" si="9"/>
        <v>6.7506904102655536</v>
      </c>
      <c r="M24" s="1">
        <f t="shared" si="10"/>
        <v>5.625575341887961</v>
      </c>
      <c r="N24" s="1">
        <f t="shared" si="11"/>
        <v>3.3753452051327768</v>
      </c>
      <c r="O24" s="2">
        <f t="shared" si="12"/>
        <v>2.2502301367551847</v>
      </c>
      <c r="P24" s="1">
        <f t="shared" si="13"/>
        <v>1.6876726025663884</v>
      </c>
      <c r="Q24" s="1">
        <f t="shared" si="14"/>
        <v>1.1251150683775923</v>
      </c>
      <c r="R24" s="1">
        <f t="shared" si="15"/>
        <v>0.56255753418879617</v>
      </c>
      <c r="S24" s="1">
        <f t="shared" si="16"/>
        <v>0.45004602735103694</v>
      </c>
      <c r="T24" s="7">
        <f t="shared" si="17"/>
        <v>0.44104510680401621</v>
      </c>
      <c r="U24" s="1">
        <f t="shared" si="18"/>
        <v>0.3375345205132777</v>
      </c>
      <c r="V24" s="1">
        <f t="shared" si="19"/>
        <v>0.22502301367551847</v>
      </c>
      <c r="W24" s="1">
        <f t="shared" si="20"/>
        <v>2.2502301367551845E-2</v>
      </c>
    </row>
    <row r="25" spans="1:23">
      <c r="A25" s="9">
        <v>1.0023052380799999</v>
      </c>
      <c r="B25" s="15">
        <f>LOG(A25)</f>
        <v>1.0000000009100362E-3</v>
      </c>
      <c r="C25" s="1">
        <f t="shared" si="0"/>
        <v>250.00000022750902</v>
      </c>
      <c r="D25" s="1">
        <f t="shared" si="1"/>
        <v>125.00000011375451</v>
      </c>
      <c r="E25" s="1">
        <f t="shared" si="2"/>
        <v>50.000000045501807</v>
      </c>
      <c r="F25" s="1">
        <f t="shared" si="3"/>
        <v>37.500000034126352</v>
      </c>
      <c r="G25" s="1">
        <f t="shared" si="4"/>
        <v>31.250000028438627</v>
      </c>
      <c r="H25" s="1">
        <f t="shared" si="5"/>
        <v>25.000000022750903</v>
      </c>
      <c r="I25" s="1">
        <f t="shared" si="6"/>
        <v>12.500000011375452</v>
      </c>
      <c r="J25" s="1">
        <f t="shared" si="7"/>
        <v>10.000000009100361</v>
      </c>
      <c r="K25" s="1">
        <f t="shared" si="8"/>
        <v>8.7500000079628162</v>
      </c>
      <c r="L25" s="1">
        <f t="shared" si="9"/>
        <v>7.500000006825271</v>
      </c>
      <c r="M25" s="1">
        <f t="shared" si="10"/>
        <v>6.2500000056877258</v>
      </c>
      <c r="N25" s="1">
        <f t="shared" si="11"/>
        <v>3.7500000034126355</v>
      </c>
      <c r="O25" s="2">
        <f t="shared" si="12"/>
        <v>2.5000000022750903</v>
      </c>
      <c r="P25" s="1">
        <f t="shared" si="13"/>
        <v>1.8750000017063178</v>
      </c>
      <c r="Q25" s="1">
        <f t="shared" si="14"/>
        <v>1.2500000011375452</v>
      </c>
      <c r="R25" s="1">
        <f t="shared" si="15"/>
        <v>0.62500000056877258</v>
      </c>
      <c r="S25" s="1">
        <f t="shared" si="16"/>
        <v>0.50000000045501802</v>
      </c>
      <c r="T25" s="7">
        <f t="shared" si="17"/>
        <v>0.49000000044591774</v>
      </c>
      <c r="U25" s="1">
        <f t="shared" si="18"/>
        <v>0.37500000034126357</v>
      </c>
      <c r="V25" s="1">
        <f t="shared" si="19"/>
        <v>0.25000000022750901</v>
      </c>
      <c r="W25" s="1">
        <f t="shared" si="20"/>
        <v>2.5000000022750903E-2</v>
      </c>
    </row>
    <row r="26" spans="1:23">
      <c r="A26" s="9">
        <f t="shared" ref="A26:A33" si="24">A25+$A$38</f>
        <v>1.0046372107688888</v>
      </c>
      <c r="B26" s="16">
        <f>LOG(A26)</f>
        <v>2.0092599596134037E-3</v>
      </c>
      <c r="C26" s="1">
        <f t="shared" si="0"/>
        <v>502.31498990335092</v>
      </c>
      <c r="D26" s="1">
        <f t="shared" si="1"/>
        <v>251.15749495167546</v>
      </c>
      <c r="E26" s="1">
        <f t="shared" si="2"/>
        <v>100.46299798067018</v>
      </c>
      <c r="F26" s="1">
        <f t="shared" si="3"/>
        <v>75.347248485502632</v>
      </c>
      <c r="G26" s="1">
        <f t="shared" si="4"/>
        <v>62.789373737918865</v>
      </c>
      <c r="H26" s="1">
        <f t="shared" si="5"/>
        <v>50.231498990335091</v>
      </c>
      <c r="I26" s="1">
        <f t="shared" si="6"/>
        <v>25.115749495167545</v>
      </c>
      <c r="J26" s="1">
        <f t="shared" si="7"/>
        <v>20.092599596134036</v>
      </c>
      <c r="K26" s="1">
        <f t="shared" si="8"/>
        <v>17.581024646617283</v>
      </c>
      <c r="L26" s="1">
        <f t="shared" si="9"/>
        <v>15.069449697100527</v>
      </c>
      <c r="M26" s="1">
        <f t="shared" si="10"/>
        <v>12.557874747583773</v>
      </c>
      <c r="N26" s="1">
        <f t="shared" si="11"/>
        <v>7.5347248485502636</v>
      </c>
      <c r="O26" s="2">
        <f t="shared" si="12"/>
        <v>5.0231498990335091</v>
      </c>
      <c r="P26" s="1">
        <f t="shared" si="13"/>
        <v>3.7673624242751318</v>
      </c>
      <c r="Q26" s="1">
        <f t="shared" si="14"/>
        <v>2.5115749495167545</v>
      </c>
      <c r="R26" s="1">
        <f t="shared" si="15"/>
        <v>1.2557874747583773</v>
      </c>
      <c r="S26" s="1">
        <f t="shared" si="16"/>
        <v>1.0046299798067018</v>
      </c>
      <c r="T26" s="7">
        <f t="shared" si="17"/>
        <v>0.9845373802105678</v>
      </c>
      <c r="U26" s="1">
        <f t="shared" si="18"/>
        <v>0.75347248485502638</v>
      </c>
      <c r="V26" s="2">
        <f t="shared" si="19"/>
        <v>0.50231498990335088</v>
      </c>
      <c r="W26" s="1">
        <f t="shared" si="20"/>
        <v>5.0231498990335091E-2</v>
      </c>
    </row>
    <row r="27" spans="1:23">
      <c r="A27" s="9">
        <f t="shared" si="24"/>
        <v>1.0069691834577776</v>
      </c>
      <c r="B27" s="16">
        <f t="shared" ref="B27:B33" si="25">LOG(A27)</f>
        <v>3.0161799289654726E-3</v>
      </c>
      <c r="C27" s="1">
        <f t="shared" si="0"/>
        <v>754.04498224136819</v>
      </c>
      <c r="D27" s="1">
        <f t="shared" si="1"/>
        <v>377.02249112068409</v>
      </c>
      <c r="E27" s="1">
        <f t="shared" si="2"/>
        <v>150.80899644827363</v>
      </c>
      <c r="F27" s="1">
        <f t="shared" si="3"/>
        <v>113.10674733620523</v>
      </c>
      <c r="G27" s="1">
        <f t="shared" si="4"/>
        <v>94.255622780171024</v>
      </c>
      <c r="H27" s="1">
        <f t="shared" si="5"/>
        <v>75.404498224136816</v>
      </c>
      <c r="I27" s="1">
        <f t="shared" si="6"/>
        <v>37.702249112068408</v>
      </c>
      <c r="J27" s="1">
        <f t="shared" si="7"/>
        <v>30.161799289654727</v>
      </c>
      <c r="K27" s="1">
        <f t="shared" si="8"/>
        <v>26.391574378447888</v>
      </c>
      <c r="L27" s="1">
        <f t="shared" si="9"/>
        <v>22.621349467241046</v>
      </c>
      <c r="M27" s="1">
        <f t="shared" si="10"/>
        <v>18.851124556034204</v>
      </c>
      <c r="N27" s="1">
        <f t="shared" si="11"/>
        <v>11.310674733620523</v>
      </c>
      <c r="O27" s="1">
        <f t="shared" si="12"/>
        <v>7.5404498224136818</v>
      </c>
      <c r="P27" s="1">
        <f t="shared" si="13"/>
        <v>5.6553373668102616</v>
      </c>
      <c r="Q27" s="1">
        <f t="shared" si="14"/>
        <v>3.7702249112068409</v>
      </c>
      <c r="R27" s="1">
        <f t="shared" si="15"/>
        <v>1.8851124556034204</v>
      </c>
      <c r="S27" s="1">
        <f t="shared" si="16"/>
        <v>1.5080899644827364</v>
      </c>
      <c r="T27" s="7">
        <f t="shared" si="17"/>
        <v>1.4779281651930818</v>
      </c>
      <c r="U27" s="1">
        <f t="shared" si="18"/>
        <v>1.1310674733620523</v>
      </c>
      <c r="V27" s="2">
        <f t="shared" si="19"/>
        <v>0.75404498224136818</v>
      </c>
      <c r="W27" s="1">
        <f t="shared" si="20"/>
        <v>7.5404498224136821E-2</v>
      </c>
    </row>
    <row r="28" spans="1:23">
      <c r="A28" s="9">
        <f t="shared" si="24"/>
        <v>1.0093011561466665</v>
      </c>
      <c r="B28" s="16">
        <f t="shared" si="25"/>
        <v>4.0207707344958729E-3</v>
      </c>
      <c r="C28" s="1">
        <f t="shared" si="0"/>
        <v>1005.1926836239682</v>
      </c>
      <c r="D28" s="1">
        <f t="shared" si="1"/>
        <v>502.59634181198408</v>
      </c>
      <c r="E28" s="1">
        <f t="shared" si="2"/>
        <v>201.03853672479363</v>
      </c>
      <c r="F28" s="1">
        <f t="shared" si="3"/>
        <v>150.77890254359522</v>
      </c>
      <c r="G28" s="1">
        <f t="shared" si="4"/>
        <v>125.64908545299602</v>
      </c>
      <c r="H28" s="1">
        <f t="shared" si="5"/>
        <v>100.51926836239682</v>
      </c>
      <c r="I28" s="1">
        <f t="shared" si="6"/>
        <v>50.259634181198408</v>
      </c>
      <c r="J28" s="1">
        <f t="shared" si="7"/>
        <v>40.207707344958727</v>
      </c>
      <c r="K28" s="1">
        <f t="shared" si="8"/>
        <v>35.181743926838884</v>
      </c>
      <c r="L28" s="1">
        <f t="shared" si="9"/>
        <v>30.155780508719044</v>
      </c>
      <c r="M28" s="1">
        <f t="shared" si="10"/>
        <v>25.129817090599204</v>
      </c>
      <c r="N28" s="1">
        <f t="shared" si="11"/>
        <v>15.077890254359522</v>
      </c>
      <c r="O28" s="1">
        <f t="shared" si="12"/>
        <v>10.051926836239682</v>
      </c>
      <c r="P28" s="1">
        <f t="shared" si="13"/>
        <v>7.538945127179761</v>
      </c>
      <c r="Q28" s="1">
        <f t="shared" si="14"/>
        <v>5.0259634181198409</v>
      </c>
      <c r="R28" s="1">
        <f t="shared" si="15"/>
        <v>2.5129817090599205</v>
      </c>
      <c r="S28" s="1">
        <f t="shared" si="16"/>
        <v>2.0103853672479364</v>
      </c>
      <c r="T28" s="7">
        <f t="shared" si="17"/>
        <v>1.9701776599029777</v>
      </c>
      <c r="U28" s="1">
        <f t="shared" si="18"/>
        <v>1.5077890254359523</v>
      </c>
      <c r="V28" s="2">
        <f t="shared" si="19"/>
        <v>1.0051926836239682</v>
      </c>
      <c r="W28" s="1">
        <f t="shared" si="20"/>
        <v>0.10051926836239682</v>
      </c>
    </row>
    <row r="29" spans="1:23">
      <c r="A29" s="9">
        <f t="shared" si="24"/>
        <v>1.0116331288355553</v>
      </c>
      <c r="B29" s="16">
        <f t="shared" si="25"/>
        <v>5.023043126784095E-3</v>
      </c>
      <c r="C29" s="1">
        <f t="shared" si="0"/>
        <v>1255.7607816960237</v>
      </c>
      <c r="D29" s="1">
        <f t="shared" si="1"/>
        <v>627.88039084801187</v>
      </c>
      <c r="E29" s="1">
        <f t="shared" si="2"/>
        <v>251.15215633920474</v>
      </c>
      <c r="F29" s="1">
        <f t="shared" si="3"/>
        <v>188.36411725440354</v>
      </c>
      <c r="G29" s="1">
        <f t="shared" si="4"/>
        <v>156.97009771200297</v>
      </c>
      <c r="H29" s="1">
        <f t="shared" si="5"/>
        <v>125.57607816960237</v>
      </c>
      <c r="I29" s="1">
        <f t="shared" si="6"/>
        <v>62.788039084801184</v>
      </c>
      <c r="J29" s="1">
        <f t="shared" si="7"/>
        <v>50.230431267840949</v>
      </c>
      <c r="K29" s="1">
        <f t="shared" si="8"/>
        <v>43.951627359360828</v>
      </c>
      <c r="L29" s="1">
        <f t="shared" si="9"/>
        <v>37.672823450880713</v>
      </c>
      <c r="M29" s="1">
        <f t="shared" si="10"/>
        <v>31.394019542400592</v>
      </c>
      <c r="N29" s="1">
        <f t="shared" si="11"/>
        <v>18.836411725440357</v>
      </c>
      <c r="O29" s="1">
        <f t="shared" si="12"/>
        <v>12.557607816960237</v>
      </c>
      <c r="P29" s="1">
        <f t="shared" si="13"/>
        <v>9.4182058627201783</v>
      </c>
      <c r="Q29" s="1">
        <f t="shared" si="14"/>
        <v>6.2788039084801186</v>
      </c>
      <c r="R29" s="1">
        <f t="shared" si="15"/>
        <v>3.1394019542400593</v>
      </c>
      <c r="S29" s="1">
        <f t="shared" si="16"/>
        <v>2.5115215633920474</v>
      </c>
      <c r="T29" s="7">
        <f t="shared" si="17"/>
        <v>2.4612911321242068</v>
      </c>
      <c r="U29" s="1">
        <f t="shared" si="18"/>
        <v>1.8836411725440354</v>
      </c>
      <c r="V29" s="2">
        <f t="shared" si="19"/>
        <v>1.2557607816960237</v>
      </c>
      <c r="W29" s="1">
        <f t="shared" si="20"/>
        <v>0.12557607816960237</v>
      </c>
    </row>
    <row r="30" spans="1:23">
      <c r="A30" s="9">
        <f t="shared" si="24"/>
        <v>1.0139651015244442</v>
      </c>
      <c r="B30" s="16">
        <f t="shared" si="25"/>
        <v>6.0230077821497828E-3</v>
      </c>
      <c r="C30" s="1">
        <f t="shared" si="0"/>
        <v>1505.7519455374456</v>
      </c>
      <c r="D30" s="1">
        <f t="shared" si="1"/>
        <v>752.87597276872282</v>
      </c>
      <c r="E30" s="1">
        <f t="shared" si="2"/>
        <v>301.15038910748916</v>
      </c>
      <c r="F30" s="1">
        <f t="shared" si="3"/>
        <v>225.86279183061686</v>
      </c>
      <c r="G30" s="1">
        <f t="shared" si="4"/>
        <v>188.2189931921807</v>
      </c>
      <c r="H30" s="1">
        <f t="shared" si="5"/>
        <v>150.57519455374458</v>
      </c>
      <c r="I30" s="1">
        <f t="shared" si="6"/>
        <v>75.28759727687229</v>
      </c>
      <c r="J30" s="1">
        <f t="shared" si="7"/>
        <v>60.230077821497829</v>
      </c>
      <c r="K30" s="1">
        <f t="shared" si="8"/>
        <v>52.701318093810599</v>
      </c>
      <c r="L30" s="1">
        <f t="shared" si="9"/>
        <v>45.172558366123369</v>
      </c>
      <c r="M30" s="1">
        <f t="shared" si="10"/>
        <v>37.643798638436145</v>
      </c>
      <c r="N30" s="1">
        <f t="shared" si="11"/>
        <v>22.586279183061684</v>
      </c>
      <c r="O30" s="1">
        <f t="shared" si="12"/>
        <v>15.057519455374457</v>
      </c>
      <c r="P30" s="1">
        <f t="shared" si="13"/>
        <v>11.293139591530842</v>
      </c>
      <c r="Q30" s="1">
        <f t="shared" si="14"/>
        <v>7.5287597276872287</v>
      </c>
      <c r="R30" s="1">
        <f t="shared" si="15"/>
        <v>3.7643798638436143</v>
      </c>
      <c r="S30" s="1">
        <f t="shared" si="16"/>
        <v>3.0115038910748915</v>
      </c>
      <c r="T30" s="7">
        <f t="shared" si="17"/>
        <v>2.951273813253394</v>
      </c>
      <c r="U30" s="1">
        <f t="shared" si="18"/>
        <v>2.2586279183061686</v>
      </c>
      <c r="V30" s="2">
        <f t="shared" si="19"/>
        <v>1.5057519455374457</v>
      </c>
      <c r="W30" s="1">
        <f t="shared" si="20"/>
        <v>0.15057519455374457</v>
      </c>
    </row>
    <row r="31" spans="1:23">
      <c r="A31" s="9">
        <f t="shared" si="24"/>
        <v>1.016297074213333</v>
      </c>
      <c r="B31" s="16">
        <f t="shared" si="25"/>
        <v>7.0206753033350998E-3</v>
      </c>
      <c r="C31" s="1">
        <f t="shared" si="0"/>
        <v>1755.1688258337749</v>
      </c>
      <c r="D31" s="1">
        <f t="shared" si="1"/>
        <v>877.58441291688746</v>
      </c>
      <c r="E31" s="1">
        <f t="shared" si="2"/>
        <v>351.03376516675502</v>
      </c>
      <c r="F31" s="1">
        <f t="shared" si="3"/>
        <v>263.27532387506625</v>
      </c>
      <c r="G31" s="1">
        <f t="shared" si="4"/>
        <v>219.39610322922186</v>
      </c>
      <c r="H31" s="1">
        <f t="shared" si="5"/>
        <v>175.51688258337751</v>
      </c>
      <c r="I31" s="1">
        <f t="shared" si="6"/>
        <v>87.758441291688754</v>
      </c>
      <c r="J31" s="1">
        <f t="shared" si="7"/>
        <v>70.206753033350992</v>
      </c>
      <c r="K31" s="1">
        <f t="shared" si="8"/>
        <v>61.430908904182125</v>
      </c>
      <c r="L31" s="1">
        <f t="shared" si="9"/>
        <v>52.655064775013251</v>
      </c>
      <c r="M31" s="1">
        <f t="shared" si="10"/>
        <v>43.879220645844377</v>
      </c>
      <c r="N31" s="1">
        <f t="shared" si="11"/>
        <v>26.327532387506626</v>
      </c>
      <c r="O31" s="1">
        <f t="shared" si="12"/>
        <v>17.551688258337748</v>
      </c>
      <c r="P31" s="1">
        <f t="shared" si="13"/>
        <v>13.163766193753313</v>
      </c>
      <c r="Q31" s="1">
        <f t="shared" si="14"/>
        <v>8.775844129168874</v>
      </c>
      <c r="R31" s="1">
        <f t="shared" si="15"/>
        <v>4.387922064584437</v>
      </c>
      <c r="S31" s="1">
        <f t="shared" si="16"/>
        <v>3.51033765166755</v>
      </c>
      <c r="T31" s="7">
        <f t="shared" si="17"/>
        <v>3.4401308986341994</v>
      </c>
      <c r="U31" s="1">
        <f t="shared" si="18"/>
        <v>2.6327532387506625</v>
      </c>
      <c r="V31" s="2">
        <f t="shared" si="19"/>
        <v>1.755168825833775</v>
      </c>
      <c r="W31" s="1">
        <f t="shared" si="20"/>
        <v>0.1755168825833775</v>
      </c>
    </row>
    <row r="32" spans="1:23">
      <c r="A32" s="9">
        <f t="shared" si="24"/>
        <v>1.0186290469022219</v>
      </c>
      <c r="B32" s="16">
        <f t="shared" si="25"/>
        <v>8.0160562201792695E-3</v>
      </c>
      <c r="C32" s="1">
        <f t="shared" si="0"/>
        <v>2004.0140550448175</v>
      </c>
      <c r="D32" s="1">
        <f t="shared" si="1"/>
        <v>1002.0070275224087</v>
      </c>
      <c r="E32" s="1">
        <f t="shared" si="2"/>
        <v>400.80281100896349</v>
      </c>
      <c r="F32" s="1">
        <f t="shared" si="3"/>
        <v>300.6021082567226</v>
      </c>
      <c r="G32" s="1">
        <f t="shared" si="4"/>
        <v>250.50175688060219</v>
      </c>
      <c r="H32" s="1">
        <f t="shared" si="5"/>
        <v>200.40140550448174</v>
      </c>
      <c r="I32" s="1">
        <f t="shared" si="6"/>
        <v>100.20070275224087</v>
      </c>
      <c r="J32" s="1">
        <f t="shared" si="7"/>
        <v>80.1605622017927</v>
      </c>
      <c r="K32" s="1">
        <f t="shared" si="8"/>
        <v>70.140491926568615</v>
      </c>
      <c r="L32" s="1">
        <f t="shared" si="9"/>
        <v>60.120421651344522</v>
      </c>
      <c r="M32" s="1">
        <f t="shared" si="10"/>
        <v>50.100351376120436</v>
      </c>
      <c r="N32" s="1">
        <f t="shared" si="11"/>
        <v>30.060210825672261</v>
      </c>
      <c r="O32" s="1">
        <f t="shared" si="12"/>
        <v>20.040140550448175</v>
      </c>
      <c r="P32" s="1">
        <f t="shared" si="13"/>
        <v>15.03010541283613</v>
      </c>
      <c r="Q32" s="1">
        <f t="shared" si="14"/>
        <v>10.020070275224088</v>
      </c>
      <c r="R32" s="1">
        <f t="shared" si="15"/>
        <v>5.0100351376120438</v>
      </c>
      <c r="S32" s="1">
        <f t="shared" si="16"/>
        <v>4.0080281100896347</v>
      </c>
      <c r="T32" s="7">
        <f t="shared" si="17"/>
        <v>3.9278675478878422</v>
      </c>
      <c r="U32" s="1">
        <f t="shared" si="18"/>
        <v>3.006021082567226</v>
      </c>
      <c r="V32" s="2">
        <f t="shared" si="19"/>
        <v>2.0040140550448173</v>
      </c>
      <c r="W32" s="1">
        <f t="shared" si="20"/>
        <v>0.20040140550448174</v>
      </c>
    </row>
    <row r="33" spans="1:23">
      <c r="A33" s="9">
        <f t="shared" si="24"/>
        <v>1.0209610195911107</v>
      </c>
      <c r="B33" s="16">
        <f t="shared" si="25"/>
        <v>9.0091609902854114E-3</v>
      </c>
      <c r="C33" s="1">
        <f t="shared" si="0"/>
        <v>2252.2902475713531</v>
      </c>
      <c r="D33" s="1">
        <f t="shared" si="1"/>
        <v>1126.1451237856766</v>
      </c>
      <c r="E33" s="1">
        <f t="shared" si="2"/>
        <v>450.45804951427061</v>
      </c>
      <c r="F33" s="1">
        <f t="shared" si="3"/>
        <v>337.84353713570295</v>
      </c>
      <c r="G33" s="1">
        <f t="shared" si="4"/>
        <v>281.53628094641914</v>
      </c>
      <c r="H33" s="1">
        <f t="shared" si="5"/>
        <v>225.22902475713531</v>
      </c>
      <c r="I33" s="1">
        <f t="shared" si="6"/>
        <v>112.61451237856765</v>
      </c>
      <c r="J33" s="1">
        <f t="shared" si="7"/>
        <v>90.091609902854117</v>
      </c>
      <c r="K33" s="1">
        <f t="shared" si="8"/>
        <v>78.830158664997356</v>
      </c>
      <c r="L33" s="1">
        <f t="shared" si="9"/>
        <v>67.568707427140595</v>
      </c>
      <c r="M33" s="1">
        <f t="shared" si="10"/>
        <v>56.307256189283827</v>
      </c>
      <c r="N33" s="1">
        <f t="shared" si="11"/>
        <v>33.784353713570297</v>
      </c>
      <c r="O33" s="1">
        <f t="shared" si="12"/>
        <v>22.522902475713529</v>
      </c>
      <c r="P33" s="1">
        <f t="shared" si="13"/>
        <v>16.892176856785149</v>
      </c>
      <c r="Q33" s="1">
        <f t="shared" si="14"/>
        <v>11.261451237856765</v>
      </c>
      <c r="R33" s="1">
        <f t="shared" si="15"/>
        <v>5.6307256189283823</v>
      </c>
      <c r="S33" s="1">
        <f t="shared" si="16"/>
        <v>4.5045804951427062</v>
      </c>
      <c r="T33" s="7">
        <f t="shared" si="17"/>
        <v>4.4144888852398525</v>
      </c>
      <c r="U33" s="1">
        <f t="shared" si="18"/>
        <v>3.3784353713570296</v>
      </c>
      <c r="V33" s="2">
        <f t="shared" si="19"/>
        <v>2.2522902475713531</v>
      </c>
      <c r="W33" s="1">
        <f t="shared" si="20"/>
        <v>0.2252290247571353</v>
      </c>
    </row>
    <row r="34" spans="1:23" ht="15" thickBot="1">
      <c r="A34">
        <v>1.02329299228</v>
      </c>
      <c r="B34" s="15">
        <f>LOG(A34)</f>
        <v>9.9999999996799559E-3</v>
      </c>
      <c r="C34" s="1">
        <f t="shared" si="0"/>
        <v>2499.999999919989</v>
      </c>
      <c r="D34" s="1">
        <f t="shared" si="1"/>
        <v>1249.9999999599945</v>
      </c>
      <c r="E34" s="1">
        <f t="shared" si="2"/>
        <v>499.99999998399778</v>
      </c>
      <c r="F34" s="1">
        <f t="shared" si="3"/>
        <v>374.99999998799836</v>
      </c>
      <c r="G34" s="1">
        <f t="shared" si="4"/>
        <v>312.49999998999863</v>
      </c>
      <c r="H34" s="1">
        <f t="shared" si="5"/>
        <v>249.99999999199889</v>
      </c>
      <c r="I34" s="1">
        <f t="shared" si="6"/>
        <v>124.99999999599945</v>
      </c>
      <c r="J34" s="1">
        <f t="shared" si="7"/>
        <v>99.999999996799559</v>
      </c>
      <c r="K34" s="1">
        <f t="shared" si="8"/>
        <v>87.499999997199609</v>
      </c>
      <c r="L34" s="1">
        <f t="shared" si="9"/>
        <v>74.999999997599673</v>
      </c>
      <c r="M34" s="1">
        <f t="shared" si="10"/>
        <v>62.499999997999723</v>
      </c>
      <c r="N34" s="1">
        <f t="shared" si="11"/>
        <v>37.499999998799836</v>
      </c>
      <c r="O34" s="1">
        <f t="shared" si="12"/>
        <v>24.99999999919989</v>
      </c>
      <c r="P34" s="1">
        <f t="shared" si="13"/>
        <v>18.749999999399918</v>
      </c>
      <c r="Q34" s="1">
        <f t="shared" si="14"/>
        <v>12.499999999599945</v>
      </c>
      <c r="R34" s="1">
        <f t="shared" si="15"/>
        <v>6.2499999997999724</v>
      </c>
      <c r="S34" s="1">
        <f t="shared" si="16"/>
        <v>4.9999999998399778</v>
      </c>
      <c r="T34" s="8">
        <f t="shared" si="17"/>
        <v>4.8999999998431791</v>
      </c>
      <c r="U34" s="1">
        <f t="shared" si="18"/>
        <v>3.7499999998799836</v>
      </c>
      <c r="V34" s="2">
        <f t="shared" si="19"/>
        <v>2.4999999999199889</v>
      </c>
      <c r="W34" s="1">
        <f t="shared" si="20"/>
        <v>0.2499999999919989</v>
      </c>
    </row>
    <row r="35" spans="1:23">
      <c r="B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  <c r="W35" s="1"/>
    </row>
    <row r="36" spans="1:23">
      <c r="B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  <c r="W36" s="1"/>
    </row>
    <row r="37" spans="1:23">
      <c r="B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  <c r="W37" s="1"/>
    </row>
    <row r="38" spans="1:23">
      <c r="A38" s="1">
        <f>(A34-A25)/(ROW(A34)-ROW(A25))</f>
        <v>2.3319726888888998E-3</v>
      </c>
      <c r="B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  <c r="W38" s="1"/>
    </row>
    <row r="39" spans="1:23">
      <c r="A39" s="1">
        <f>(A25-A16)/(ROW(A25)-ROW(A16))</f>
        <v>2.3055033999999332E-4</v>
      </c>
      <c r="B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  <c r="W39" s="1"/>
    </row>
    <row r="40" spans="1:23">
      <c r="A40">
        <f>(A16-A7)/(ROW(A16)-ROW(A7))</f>
        <v>2.3028766666661265E-5</v>
      </c>
      <c r="B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  <c r="W40" s="1"/>
    </row>
    <row r="41" spans="1:23">
      <c r="B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  <c r="W41" s="1"/>
    </row>
    <row r="42" spans="1:23">
      <c r="B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  <c r="W42" s="1"/>
    </row>
    <row r="43" spans="1:23">
      <c r="B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  <c r="W43" s="1"/>
    </row>
    <row r="44" spans="1:23">
      <c r="B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  <c r="W44" s="1"/>
    </row>
    <row r="45" spans="1:23">
      <c r="B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  <c r="W45" s="1"/>
    </row>
    <row r="46" spans="1:23">
      <c r="B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  <c r="W46" s="1"/>
    </row>
    <row r="47" spans="1:23">
      <c r="B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  <c r="W47" s="1"/>
    </row>
    <row r="48" spans="1:23">
      <c r="B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  <c r="W48" s="1"/>
    </row>
    <row r="49" spans="2:23">
      <c r="B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1"/>
    </row>
    <row r="50" spans="2:23">
      <c r="B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1"/>
    </row>
    <row r="51" spans="2:23">
      <c r="B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1"/>
    </row>
    <row r="52" spans="2:23">
      <c r="B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1"/>
    </row>
    <row r="53" spans="2:23">
      <c r="B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  <c r="W53" s="1"/>
    </row>
    <row r="54" spans="2:23">
      <c r="B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1"/>
    </row>
    <row r="55" spans="2:23">
      <c r="B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1"/>
    </row>
    <row r="56" spans="2:23">
      <c r="B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1"/>
    </row>
    <row r="57" spans="2:23">
      <c r="B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/>
      <c r="W57" s="1"/>
    </row>
    <row r="58" spans="2:23">
      <c r="B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/>
      <c r="W58" s="1"/>
    </row>
    <row r="59" spans="2:23">
      <c r="B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/>
      <c r="W59" s="1"/>
    </row>
    <row r="60" spans="2:23">
      <c r="B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/>
      <c r="W60" s="1"/>
    </row>
    <row r="61" spans="2:23">
      <c r="B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1"/>
    </row>
    <row r="62" spans="2:23">
      <c r="B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1"/>
    </row>
    <row r="63" spans="2:23">
      <c r="B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"/>
      <c r="W63" s="1"/>
    </row>
    <row r="64" spans="2:23">
      <c r="B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"/>
      <c r="W64" s="1"/>
    </row>
    <row r="65" spans="2:23">
      <c r="B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/>
      <c r="W65" s="1"/>
    </row>
    <row r="66" spans="2:23">
      <c r="B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"/>
      <c r="W66" s="1"/>
    </row>
    <row r="67" spans="2:23">
      <c r="B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  <c r="W67" s="1"/>
    </row>
    <row r="68" spans="2:23">
      <c r="B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  <c r="W68" s="1"/>
    </row>
    <row r="69" spans="2:23">
      <c r="B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  <c r="W69" s="1"/>
    </row>
    <row r="70" spans="2:23">
      <c r="B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  <c r="W70" s="1"/>
    </row>
    <row r="71" spans="2:23">
      <c r="B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  <c r="W71" s="1"/>
    </row>
    <row r="72" spans="2:23">
      <c r="B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  <c r="W72" s="1"/>
    </row>
    <row r="73" spans="2:23">
      <c r="B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1"/>
    </row>
    <row r="74" spans="2:23">
      <c r="B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1"/>
    </row>
    <row r="75" spans="2:23">
      <c r="B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  <c r="W75" s="1"/>
    </row>
    <row r="76" spans="2:23">
      <c r="B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  <c r="W76" s="1"/>
    </row>
    <row r="77" spans="2:23">
      <c r="B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  <c r="W77" s="1"/>
    </row>
    <row r="78" spans="2:23">
      <c r="B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1"/>
    </row>
    <row r="79" spans="2:23">
      <c r="B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1"/>
    </row>
    <row r="80" spans="2:23">
      <c r="B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1"/>
    </row>
    <row r="81" spans="2:23">
      <c r="B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1"/>
    </row>
    <row r="82" spans="2:23">
      <c r="B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1"/>
    </row>
    <row r="83" spans="2:23">
      <c r="B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  <c r="W83" s="1"/>
    </row>
    <row r="84" spans="2:23">
      <c r="B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1"/>
    </row>
    <row r="85" spans="2:23">
      <c r="B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  <c r="W85" s="1"/>
    </row>
    <row r="86" spans="2:23">
      <c r="B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  <c r="W86" s="1"/>
    </row>
    <row r="87" spans="2:23">
      <c r="B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1"/>
    </row>
    <row r="88" spans="2:23">
      <c r="B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  <c r="W88" s="1"/>
    </row>
    <row r="89" spans="2:23">
      <c r="B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  <c r="W89" s="1"/>
    </row>
    <row r="90" spans="2:23">
      <c r="B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1"/>
    </row>
    <row r="91" spans="2:23">
      <c r="B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1"/>
    </row>
    <row r="92" spans="2:23">
      <c r="B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1"/>
    </row>
    <row r="93" spans="2:23">
      <c r="B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1"/>
    </row>
    <row r="94" spans="2:23">
      <c r="B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1"/>
    </row>
    <row r="95" spans="2:23">
      <c r="B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1"/>
    </row>
    <row r="96" spans="2:23">
      <c r="B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1"/>
    </row>
    <row r="97" spans="2:23">
      <c r="B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1"/>
    </row>
    <row r="98" spans="2:23">
      <c r="B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1"/>
    </row>
    <row r="99" spans="2:23">
      <c r="B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1"/>
    </row>
    <row r="100" spans="2:23">
      <c r="B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1"/>
    </row>
    <row r="101" spans="2:23">
      <c r="B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  <c r="W101" s="1"/>
    </row>
    <row r="102" spans="2:23">
      <c r="B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  <c r="W102" s="1"/>
    </row>
    <row r="103" spans="2:23">
      <c r="B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  <c r="W103" s="1"/>
    </row>
    <row r="104" spans="2:23">
      <c r="B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  <c r="W104" s="1"/>
    </row>
    <row r="105" spans="2:23">
      <c r="B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  <c r="W105" s="1"/>
    </row>
    <row r="106" spans="2:23">
      <c r="B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  <c r="W106" s="1"/>
    </row>
    <row r="107" spans="2:23">
      <c r="B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  <c r="W107" s="1"/>
    </row>
  </sheetData>
  <mergeCells count="1">
    <mergeCell ref="C5:W5"/>
  </mergeCells>
  <conditionalFormatting sqref="C7:W34">
    <cfRule type="cellIs" dxfId="0" priority="1" operator="between">
      <formula>Vomin</formula>
      <formula>Vomax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7" sqref="N17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Sheet1</vt:lpstr>
      <vt:lpstr>Sheet2</vt:lpstr>
      <vt:lpstr>Sheet3</vt:lpstr>
      <vt:lpstr>gain1</vt:lpstr>
      <vt:lpstr>gain10</vt:lpstr>
      <vt:lpstr>gain100</vt:lpstr>
      <vt:lpstr>gain1000</vt:lpstr>
      <vt:lpstr>gain15</vt:lpstr>
      <vt:lpstr>gain150</vt:lpstr>
      <vt:lpstr>gain1500</vt:lpstr>
      <vt:lpstr>gain20</vt:lpstr>
      <vt:lpstr>gain50</vt:lpstr>
      <vt:lpstr>rone</vt:lpstr>
      <vt:lpstr>Rs</vt:lpstr>
      <vt:lpstr>Vomax</vt:lpstr>
      <vt:lpstr>Vomin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2013-04-02T18:37:32Z</dcterms:created>
  <dcterms:modified xsi:type="dcterms:W3CDTF">2013-06-13T16:58:32Z</dcterms:modified>
</cp:coreProperties>
</file>